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ijana\Desktop\"/>
    </mc:Choice>
  </mc:AlternateContent>
  <xr:revisionPtr revIDLastSave="0" documentId="13_ncr:1_{E77D74DF-E211-49B8-BF82-B96480F00CD3}" xr6:coauthVersionLast="47" xr6:coauthVersionMax="47" xr10:uidLastSave="{00000000-0000-0000-0000-000000000000}"/>
  <bookViews>
    <workbookView xWindow="-120" yWindow="-120" windowWidth="29040" windowHeight="15720" tabRatio="735" activeTab="6" xr2:uid="{00000000-000D-0000-FFFF-FFFF00000000}"/>
  </bookViews>
  <sheets>
    <sheet name="SAŽETAK" sheetId="9" r:id="rId1"/>
    <sheet name=" Račun prihoda i rashoda" sheetId="10" r:id="rId2"/>
    <sheet name="Prihodi i rashodi po izvorima" sheetId="15" r:id="rId3"/>
    <sheet name="Rashodi prema funkcijskoj kl" sheetId="11" r:id="rId4"/>
    <sheet name="Račun financiranja" sheetId="12" r:id="rId5"/>
    <sheet name="Račun financiranja po izvorima" sheetId="17" r:id="rId6"/>
    <sheet name=" POSEBNI DIO" sheetId="14" r:id="rId7"/>
  </sheets>
  <definedNames>
    <definedName name="_xlnm.Print_Area" localSheetId="1">' Račun prihoda i rashoda'!$A$1:$G$34</definedName>
    <definedName name="_xlnm.Print_Area" localSheetId="3">'Rashodi prema funkcijskoj kl'!$A$1:$E$20</definedName>
    <definedName name="_xlnm.Print_Area" localSheetId="0">SAŽETAK!$A$1:$L$46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9" l="1"/>
  <c r="E40" i="15"/>
  <c r="C42" i="15"/>
  <c r="C18" i="15"/>
  <c r="G30" i="14"/>
  <c r="H41" i="14"/>
  <c r="I12" i="9"/>
  <c r="D22" i="15"/>
  <c r="D16" i="15"/>
  <c r="H9" i="9"/>
  <c r="F41" i="14" l="1"/>
  <c r="H30" i="14"/>
  <c r="F30" i="14"/>
  <c r="D42" i="15"/>
  <c r="D40" i="15"/>
  <c r="B42" i="15"/>
  <c r="E45" i="15"/>
  <c r="B40" i="15"/>
  <c r="B22" i="15"/>
  <c r="B16" i="15"/>
  <c r="I20" i="14"/>
  <c r="E13" i="11"/>
  <c r="C12" i="11"/>
  <c r="C11" i="11" s="1"/>
  <c r="E43" i="15"/>
  <c r="E41" i="15"/>
  <c r="E37" i="15"/>
  <c r="C46" i="15"/>
  <c r="C40" i="15"/>
  <c r="C38" i="15"/>
  <c r="C36" i="15"/>
  <c r="E27" i="15"/>
  <c r="E22" i="15"/>
  <c r="E21" i="15"/>
  <c r="E19" i="15"/>
  <c r="E17" i="15"/>
  <c r="E16" i="15" s="1"/>
  <c r="E13" i="15"/>
  <c r="C22" i="15"/>
  <c r="C24" i="15"/>
  <c r="C26" i="15"/>
  <c r="C16" i="15"/>
  <c r="C14" i="15"/>
  <c r="C12" i="15"/>
  <c r="C11" i="15" s="1"/>
  <c r="E27" i="10"/>
  <c r="E32" i="10"/>
  <c r="E11" i="10"/>
  <c r="I28" i="9"/>
  <c r="I14" i="9"/>
  <c r="I13" i="9"/>
  <c r="I10" i="9"/>
  <c r="G12" i="9"/>
  <c r="G9" i="9"/>
  <c r="D36" i="15"/>
  <c r="F27" i="10"/>
  <c r="D27" i="10"/>
  <c r="H23" i="14"/>
  <c r="H13" i="14"/>
  <c r="E26" i="10" l="1"/>
  <c r="C35" i="15"/>
  <c r="D24" i="15"/>
  <c r="G33" i="10" l="1"/>
  <c r="G30" i="10"/>
  <c r="G29" i="10"/>
  <c r="G28" i="10"/>
  <c r="G20" i="10"/>
  <c r="G17" i="10"/>
  <c r="G15" i="10"/>
  <c r="G13" i="10"/>
  <c r="I43" i="14" l="1"/>
  <c r="I42" i="14"/>
  <c r="I27" i="14"/>
  <c r="I24" i="14"/>
  <c r="H33" i="14" l="1"/>
  <c r="F33" i="14"/>
  <c r="I34" i="14"/>
  <c r="I33" i="14" l="1"/>
  <c r="I15" i="14"/>
  <c r="I14" i="14"/>
  <c r="H36" i="14" l="1"/>
  <c r="C10" i="17"/>
  <c r="C9" i="17" s="1"/>
  <c r="E12" i="12"/>
  <c r="E9" i="12"/>
  <c r="B26" i="15"/>
  <c r="D26" i="15"/>
  <c r="B18" i="15"/>
  <c r="D18" i="15"/>
  <c r="E42" i="15" l="1"/>
  <c r="E26" i="15"/>
  <c r="E18" i="15"/>
  <c r="F26" i="14"/>
  <c r="H26" i="14"/>
  <c r="I26" i="14" s="1"/>
  <c r="D32" i="10"/>
  <c r="D26" i="10" s="1"/>
  <c r="F32" i="10"/>
  <c r="G32" i="10" l="1"/>
  <c r="F26" i="10"/>
  <c r="B11" i="17"/>
  <c r="B10" i="17" s="1"/>
  <c r="D11" i="17"/>
  <c r="D10" i="17" s="1"/>
  <c r="E11" i="17"/>
  <c r="E10" i="17" s="1"/>
  <c r="D9" i="12" l="1"/>
  <c r="F9" i="12"/>
  <c r="G9" i="12"/>
  <c r="D12" i="12"/>
  <c r="F12" i="12"/>
  <c r="G12" i="12"/>
  <c r="B46" i="15" l="1"/>
  <c r="D46" i="15"/>
  <c r="E46" i="15"/>
  <c r="B38" i="15"/>
  <c r="D38" i="15"/>
  <c r="D35" i="15" s="1"/>
  <c r="B36" i="15"/>
  <c r="B35" i="15" l="1"/>
  <c r="E35" i="15" s="1"/>
  <c r="E36" i="15"/>
  <c r="B14" i="15"/>
  <c r="D14" i="15"/>
  <c r="E14" i="15"/>
  <c r="B12" i="15"/>
  <c r="D12" i="15"/>
  <c r="D11" i="15" s="1"/>
  <c r="E12" i="15"/>
  <c r="B11" i="15" l="1"/>
  <c r="E11" i="15" s="1"/>
  <c r="F38" i="9"/>
  <c r="H35" i="9" s="1"/>
  <c r="H38" i="9" s="1"/>
  <c r="I35" i="9" s="1"/>
  <c r="I38" i="9" s="1"/>
  <c r="F22" i="9" l="1"/>
  <c r="H22" i="9"/>
  <c r="I22" i="9"/>
  <c r="F12" i="9" l="1"/>
  <c r="F15" i="9" s="1"/>
  <c r="F23" i="9" s="1"/>
  <c r="F29" i="9" s="1"/>
  <c r="F30" i="9" s="1"/>
  <c r="H12" i="9"/>
  <c r="H15" i="9" s="1"/>
  <c r="I23" i="9"/>
  <c r="F9" i="9"/>
  <c r="I9" i="9"/>
  <c r="H23" i="9" l="1"/>
  <c r="H29" i="9" s="1"/>
  <c r="H30" i="9" s="1"/>
  <c r="B12" i="11" l="1"/>
  <c r="B11" i="11" s="1"/>
  <c r="D12" i="11"/>
  <c r="D11" i="11" s="1"/>
  <c r="E12" i="11"/>
  <c r="E11" i="11" s="1"/>
  <c r="F19" i="10" l="1"/>
  <c r="G19" i="10" s="1"/>
  <c r="F36" i="14"/>
  <c r="F23" i="14"/>
  <c r="I23" i="14" s="1"/>
  <c r="F19" i="14"/>
  <c r="H19" i="14"/>
  <c r="F13" i="14"/>
  <c r="I13" i="14" s="1"/>
  <c r="I19" i="14" l="1"/>
  <c r="I41" i="14"/>
  <c r="D12" i="10"/>
  <c r="F12" i="10"/>
  <c r="F11" i="10" s="1"/>
  <c r="D11" i="10" l="1"/>
  <c r="G12" i="10"/>
  <c r="G11" i="10" s="1"/>
  <c r="G26" i="10"/>
  <c r="G27" i="10"/>
</calcChain>
</file>

<file path=xl/sharedStrings.xml><?xml version="1.0" encoding="utf-8"?>
<sst xmlns="http://schemas.openxmlformats.org/spreadsheetml/2006/main" count="248" uniqueCount="126">
  <si>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</si>
  <si>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</si>
  <si>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</si>
  <si>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</si>
  <si>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</si>
  <si>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</si>
  <si>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</si>
  <si>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</si>
  <si>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</si>
  <si>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</si>
  <si>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</si>
  <si>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</si>
  <si>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</si>
  <si>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</si>
  <si>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</si>
  <si>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</si>
  <si>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</si>
  <si>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</si>
  <si>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</si>
  <si>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</si>
  <si>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</si>
  <si>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</si>
  <si>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</si>
  <si>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</si>
  <si>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</si>
  <si>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</si>
  <si>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</si>
  <si>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</si>
  <si>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</si>
  <si>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</si>
  <si>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</si>
  <si>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</si>
  <si>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rashodi</t>
  </si>
  <si>
    <t>09 Obrazovanje</t>
  </si>
  <si>
    <t>0912 Osnovno obrazovanje</t>
  </si>
  <si>
    <t xml:space="preserve">096 Dodatne usluge u obrazovanju </t>
  </si>
  <si>
    <t>Prihodi od imovine</t>
  </si>
  <si>
    <t>Prihodi od prodaje proizvoda i robe te pruženih usluga i prihodi od donacija</t>
  </si>
  <si>
    <t>Prihodi od upravnih i administrativnih pristojbi,
pristojbi po posebnim propisima i naknada</t>
  </si>
  <si>
    <t>PROGRAM</t>
  </si>
  <si>
    <t>AKTIVNOST</t>
  </si>
  <si>
    <t>Programi školstva</t>
  </si>
  <si>
    <t>Rashodi za nabavu proizvedene dugotrajne im.</t>
  </si>
  <si>
    <t>Osnovne škole-rashodi za plaće i ostala materijalna prava</t>
  </si>
  <si>
    <t>Vlastiti izvori</t>
  </si>
  <si>
    <t>Rezultat poslovanja</t>
  </si>
  <si>
    <t>Razred/
skupina</t>
  </si>
  <si>
    <t>PREDSJEDNIK ŠO</t>
  </si>
  <si>
    <t>Vjeran Vidović, prof.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</si>
  <si>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</si>
  <si>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</si>
  <si>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</si>
  <si>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</si>
  <si>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</si>
  <si>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</si>
  <si>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</si>
  <si>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</si>
  <si>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</si>
  <si>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</si>
  <si>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</si>
  <si>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</si>
  <si>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</si>
  <si>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</si>
  <si>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</si>
  <si>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</si>
  <si>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</si>
  <si>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</si>
  <si>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</si>
  <si>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</si>
  <si>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</si>
  <si>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</si>
  <si>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</si>
  <si>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</si>
  <si>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</si>
  <si>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IZDACI UKUPNO</t>
  </si>
  <si>
    <t>PRIHODI POSLOVANJA PREMA EKONOMSKOJ KLASIFIKACIJI</t>
  </si>
  <si>
    <t>RASHODI POSLOVANJA PREMA EKONOMSKOJ KLASIFIKACIJI</t>
  </si>
  <si>
    <t>Prihodi od prodaje nefinancijske imovine</t>
  </si>
  <si>
    <t>6 Donacije</t>
  </si>
  <si>
    <t>REZULTAT POSLOVANJA</t>
  </si>
  <si>
    <t>B. RAČUN FINANCIRANJA PREMA EKONOMSKOJ KLASIFIKACIJI</t>
  </si>
  <si>
    <t>Izvor financiranja 11</t>
  </si>
  <si>
    <t>Rashodi za dodatna ulaganja na nefinanc.im.</t>
  </si>
  <si>
    <t>Rashodi za dodatna ulaganja na nefinancijskoj imovini</t>
  </si>
  <si>
    <t xml:space="preserve">  431 Ostali prihodi za    posebne namjene</t>
  </si>
  <si>
    <t>Izvor financiranja 431</t>
  </si>
  <si>
    <t>Izvor financiranja 611</t>
  </si>
  <si>
    <t>Materijalni i financijski rashodi</t>
  </si>
  <si>
    <t>A102401</t>
  </si>
  <si>
    <t>A103502</t>
  </si>
  <si>
    <t>A103512</t>
  </si>
  <si>
    <t>Donacije-proračunski korisnici</t>
  </si>
  <si>
    <t>Namjenski prihodi-proračunski korisnici</t>
  </si>
  <si>
    <t xml:space="preserve">  431 Namjenski prihodi-proračunski korisnici</t>
  </si>
  <si>
    <t xml:space="preserve">  611 Donacije-proračunski korisnici</t>
  </si>
  <si>
    <t>Povećanje/smanjenje</t>
  </si>
  <si>
    <t>Indeks</t>
  </si>
  <si>
    <t>4 (3/1)</t>
  </si>
  <si>
    <t>Rashodi za donacije, kazne, naknade šteta i kapitalne pomoći</t>
  </si>
  <si>
    <t>7 Prihodi od prodaje ili zamjene nefinancijske imovine i naknade s naslova osiguranja</t>
  </si>
  <si>
    <t xml:space="preserve">  71 Prihodi od prodaje ili zamjene nefinancijske imovine i naknade s naslova osiguranja</t>
  </si>
  <si>
    <t xml:space="preserve">Plan za 2026. </t>
  </si>
  <si>
    <t>I. izmjena FP za 2026.</t>
  </si>
  <si>
    <t>**Napomena: Ako se usvojeni Prijedlog I. Izmjene financijskog plana za 2026. i projekcija za 2027. i 2028. godinu ne mijenja, isti automatizmom postaje I. Izmjena financijskog plana za 2026. godinu i projekcije za 2027. i 2028. godinu.</t>
  </si>
  <si>
    <t xml:space="preserve">  501 Pomoći proračunu iz državnog proračuna -proračunski korisnici</t>
  </si>
  <si>
    <t xml:space="preserve">  522 Pomoći proračunu od nenadležnog proračuna</t>
  </si>
  <si>
    <t xml:space="preserve">  523 Prijenosi između proračunskih korisnika istog proračuna</t>
  </si>
  <si>
    <t>RAZDJEL 005</t>
  </si>
  <si>
    <t>UPRAVNI ODJEL ZA DRUŠTVENE DJELATNOSTI</t>
  </si>
  <si>
    <t>GLAVA 00501</t>
  </si>
  <si>
    <t>PRORAČUNSKI KORISNICI</t>
  </si>
  <si>
    <t>005010505 (RKP 13789)</t>
  </si>
  <si>
    <t>UMJETNIČKA ŠKOLA MIROSLAV MAGDALENIĆ ČAKOVEC</t>
  </si>
  <si>
    <t>Izvor financiranja 501</t>
  </si>
  <si>
    <t>Izvor financiranja 522</t>
  </si>
  <si>
    <t>Pomoći proračunu od nenadležnog proračuna</t>
  </si>
  <si>
    <t>Izvor financiranja 523</t>
  </si>
  <si>
    <t>Prijenosi između proračunskih korisnika istog proračuna</t>
  </si>
  <si>
    <t>Pomoći proračunu iz državnog proračuna-proračunski korisnici</t>
  </si>
  <si>
    <t>DECENTRALIZIRANE FUNKCIJE-OSNOVNO ŠKOLSTVO</t>
  </si>
  <si>
    <t>PLAN RASHODA I IZDATAKA OSNOVNIH ŠKOLA</t>
  </si>
  <si>
    <t>URBROJ: 2109-50-26-1</t>
  </si>
  <si>
    <t>KLASA: 400-02/26-01/02</t>
  </si>
  <si>
    <t>Čakovec, 26. 6. 2026.</t>
  </si>
  <si>
    <t>I. IZMJENA FINANCIJSKOG PLANA UMJETNIČKE ŠKOLE MIROSLAV MAGDALENIĆ ČAKOVEC
ZA 2026. GODINU I PROJEKCIJA ZA 2027. I 2028. GODINU</t>
  </si>
  <si>
    <t xml:space="preserve"> I. IZMJENA FINANCIJSKOG PLANA UMJETNIČKE ŠKOLE MIROSLAV MAGDALENIĆ ČAKOVEC
ZA 2026. GODINU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</si>
</sst>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7" fillId="0" borderId="1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center" wrapText="1"/>
    </xf>
    <xf numFmtId="0" fontId="7" fillId="0" borderId="2" xfId="0" quotePrefix="1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18" fillId="3" borderId="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4" fontId="7" fillId="4" borderId="1" xfId="0" quotePrefix="1" applyNumberFormat="1" applyFont="1" applyFill="1" applyBorder="1" applyAlignment="1">
      <alignment horizontal="right"/>
    </xf>
    <xf numFmtId="4" fontId="7" fillId="3" borderId="1" xfId="0" quotePrefix="1" applyNumberFormat="1" applyFont="1" applyFill="1" applyBorder="1" applyAlignment="1">
      <alignment horizontal="right"/>
    </xf>
    <xf numFmtId="4" fontId="7" fillId="4" borderId="3" xfId="0" applyNumberFormat="1" applyFont="1" applyFill="1" applyBorder="1" applyAlignment="1" applyProtection="1">
      <alignment horizontal="right" wrapText="1"/>
    </xf>
    <xf numFmtId="4" fontId="7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/>
    <xf numFmtId="4" fontId="17" fillId="0" borderId="3" xfId="0" applyNumberFormat="1" applyFont="1" applyFill="1" applyBorder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21" fillId="0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4" fontId="23" fillId="0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0" fillId="0" borderId="0" xfId="0" applyFill="1"/>
    <xf numFmtId="0" fontId="8" fillId="0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0" fontId="7" fillId="3" borderId="3" xfId="0" quotePrefix="1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22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17" fillId="5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left" vertical="center" wrapText="1" indent="1"/>
    </xf>
    <xf numFmtId="0" fontId="8" fillId="3" borderId="3" xfId="0" quotePrefix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right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4" fontId="24" fillId="0" borderId="3" xfId="0" applyNumberFormat="1" applyFont="1" applyBorder="1"/>
    <xf numFmtId="0" fontId="25" fillId="3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right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6" fillId="0" borderId="0" xfId="0" applyFont="1"/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6" fillId="4" borderId="4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8" fillId="5" borderId="3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4" fontId="7" fillId="4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/>
    <xf numFmtId="0" fontId="7" fillId="3" borderId="3" xfId="0" quotePrefix="1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right" wrapText="1"/>
    </xf>
    <xf numFmtId="4" fontId="8" fillId="2" borderId="4" xfId="0" applyNumberFormat="1" applyFont="1" applyFill="1" applyBorder="1" applyAlignment="1">
      <alignment horizontal="right"/>
    </xf>
    <xf numFmtId="4" fontId="0" fillId="0" borderId="0" xfId="0" applyNumberFormat="1"/>
    <xf numFmtId="0" fontId="6" fillId="0" borderId="0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2" borderId="4" xfId="0" applyNumberFormat="1" applyFont="1" applyFill="1" applyBorder="1" applyAlignment="1">
      <alignment horizontal="right"/>
    </xf>
    <xf numFmtId="0" fontId="20" fillId="0" borderId="0" xfId="0" applyFont="1"/>
    <xf numFmtId="0" fontId="25" fillId="3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/>
    </xf>
    <xf numFmtId="0" fontId="12" fillId="0" borderId="0" xfId="0" applyFont="1" applyAlignment="1">
      <alignment horizontal="left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7" fillId="4" borderId="4" xfId="0" applyNumberFormat="1" applyFont="1" applyFill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7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7" fillId="3" borderId="2" xfId="0" quotePrefix="1" applyFont="1" applyFill="1" applyBorder="1" applyAlignment="1">
      <alignment horizontal="left" vertical="center" wrapText="1"/>
    </xf>
    <xf numFmtId="0" fontId="7" fillId="3" borderId="4" xfId="0" quotePrefix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6"/>
  <sheetViews>
    <sheetView zoomScale="98" zoomScaleNormal="98" workbookViewId="0">
      <selection activeCell="A2" sqref="A2"/>
    </sheetView>
  </sheetViews>
  <sheetFormatPr defaultRowHeight="15" x14ac:dyDescent="0.25"/>
  <cols>
    <col min="5" max="8" width="25.28515625" customWidth="1"/>
    <col min="9" max="9" width="25" customWidth="1"/>
    <col min="10" max="10" width="9.7109375" hidden="1" customWidth="1"/>
    <col min="11" max="11" width="9.42578125" hidden="1" customWidth="1"/>
  </cols>
  <sheetData>
    <row r="1" spans="1:14" ht="42" customHeight="1" x14ac:dyDescent="0.25">
      <c r="A1" s="175" t="s">
        <v>124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N1" s="6"/>
    </row>
    <row r="2" spans="1:14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5.75" x14ac:dyDescent="0.25">
      <c r="A3" s="175" t="s">
        <v>20</v>
      </c>
      <c r="B3" s="175"/>
      <c r="C3" s="175"/>
      <c r="D3" s="175"/>
      <c r="E3" s="175"/>
      <c r="F3" s="175"/>
      <c r="G3" s="175"/>
      <c r="H3" s="175"/>
      <c r="I3" s="175"/>
      <c r="J3" s="176"/>
      <c r="K3" s="176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4" ht="18" customHeight="1" x14ac:dyDescent="0.25">
      <c r="A5" s="175" t="s">
        <v>26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4" ht="18" x14ac:dyDescent="0.25">
      <c r="A6" s="22"/>
      <c r="B6" s="23"/>
      <c r="C6" s="23"/>
      <c r="D6" s="23"/>
      <c r="E6" s="24"/>
      <c r="F6" s="25"/>
      <c r="G6" s="25"/>
      <c r="H6" s="25"/>
      <c r="I6" s="129" t="s">
        <v>49</v>
      </c>
      <c r="J6" s="128"/>
      <c r="K6" s="129"/>
    </row>
    <row r="7" spans="1:14" x14ac:dyDescent="0.25">
      <c r="A7" s="8"/>
      <c r="B7" s="9"/>
      <c r="C7" s="9"/>
      <c r="D7" s="10"/>
      <c r="E7" s="26"/>
      <c r="F7" s="27" t="s">
        <v>101</v>
      </c>
      <c r="G7" s="27" t="s">
        <v>95</v>
      </c>
      <c r="H7" s="27" t="s">
        <v>102</v>
      </c>
      <c r="I7" s="27" t="s">
        <v>96</v>
      </c>
      <c r="J7" s="130"/>
      <c r="K7" s="131"/>
    </row>
    <row r="8" spans="1:14" ht="9.9499999999999993" customHeight="1" x14ac:dyDescent="0.25">
      <c r="A8" s="8"/>
      <c r="B8" s="9"/>
      <c r="C8" s="9"/>
      <c r="D8" s="10"/>
      <c r="E8" s="26"/>
      <c r="F8" s="133">
        <v>1</v>
      </c>
      <c r="G8" s="133">
        <v>2</v>
      </c>
      <c r="H8" s="133">
        <v>3</v>
      </c>
      <c r="I8" s="133" t="s">
        <v>97</v>
      </c>
      <c r="J8" s="131"/>
      <c r="K8" s="131"/>
    </row>
    <row r="9" spans="1:14" x14ac:dyDescent="0.25">
      <c r="A9" s="177" t="s">
        <v>0</v>
      </c>
      <c r="B9" s="163"/>
      <c r="C9" s="163"/>
      <c r="D9" s="163"/>
      <c r="E9" s="178"/>
      <c r="F9" s="28">
        <f t="shared" ref="F9:I9" si="0">F10</f>
        <v>1453722</v>
      </c>
      <c r="G9" s="28">
        <f>G10</f>
        <v>78609.279999999999</v>
      </c>
      <c r="H9" s="28">
        <f>H10</f>
        <v>1532331.28</v>
      </c>
      <c r="I9" s="28">
        <f t="shared" si="0"/>
        <v>105.40744929223055</v>
      </c>
    </row>
    <row r="10" spans="1:14" x14ac:dyDescent="0.25">
      <c r="A10" s="173" t="s">
        <v>50</v>
      </c>
      <c r="B10" s="174"/>
      <c r="C10" s="174"/>
      <c r="D10" s="174"/>
      <c r="E10" s="179"/>
      <c r="F10" s="29">
        <v>1453722</v>
      </c>
      <c r="G10" s="29">
        <v>78609.279999999999</v>
      </c>
      <c r="H10" s="29">
        <v>1532331.28</v>
      </c>
      <c r="I10" s="29">
        <f>(H10/F10)*100</f>
        <v>105.40744929223055</v>
      </c>
    </row>
    <row r="11" spans="1:14" x14ac:dyDescent="0.25">
      <c r="A11" s="180" t="s">
        <v>51</v>
      </c>
      <c r="B11" s="179"/>
      <c r="C11" s="179"/>
      <c r="D11" s="179"/>
      <c r="E11" s="179"/>
      <c r="F11" s="29"/>
      <c r="G11" s="29"/>
      <c r="H11" s="29"/>
      <c r="I11" s="29"/>
    </row>
    <row r="12" spans="1:14" x14ac:dyDescent="0.25">
      <c r="A12" s="30" t="s">
        <v>1</v>
      </c>
      <c r="B12" s="31"/>
      <c r="C12" s="31"/>
      <c r="D12" s="31"/>
      <c r="E12" s="31"/>
      <c r="F12" s="28">
        <f t="shared" ref="F12:H12" si="1">F13+F14</f>
        <v>1485722</v>
      </c>
      <c r="G12" s="28">
        <f>G13+G14</f>
        <v>9364.06</v>
      </c>
      <c r="H12" s="28">
        <f t="shared" si="1"/>
        <v>1495086.06</v>
      </c>
      <c r="I12" s="28">
        <f>(H12/F12)*100</f>
        <v>100.63026999667501</v>
      </c>
    </row>
    <row r="13" spans="1:14" x14ac:dyDescent="0.25">
      <c r="A13" s="181" t="s">
        <v>52</v>
      </c>
      <c r="B13" s="174"/>
      <c r="C13" s="174"/>
      <c r="D13" s="174"/>
      <c r="E13" s="174"/>
      <c r="F13" s="29">
        <v>1464822</v>
      </c>
      <c r="G13" s="29">
        <v>-375.27</v>
      </c>
      <c r="H13" s="29">
        <v>1464446.73</v>
      </c>
      <c r="I13" s="32">
        <f>(H13/F13)*100</f>
        <v>99.974381187611868</v>
      </c>
    </row>
    <row r="14" spans="1:14" x14ac:dyDescent="0.25">
      <c r="A14" s="180" t="s">
        <v>53</v>
      </c>
      <c r="B14" s="179"/>
      <c r="C14" s="179"/>
      <c r="D14" s="179"/>
      <c r="E14" s="179"/>
      <c r="F14" s="29">
        <v>20900</v>
      </c>
      <c r="G14" s="29">
        <v>9739.33</v>
      </c>
      <c r="H14" s="29">
        <v>30639.33</v>
      </c>
      <c r="I14" s="32">
        <f>(H14/F14)*100</f>
        <v>146.59966507177035</v>
      </c>
    </row>
    <row r="15" spans="1:14" x14ac:dyDescent="0.25">
      <c r="A15" s="162" t="s">
        <v>2</v>
      </c>
      <c r="B15" s="163"/>
      <c r="C15" s="163"/>
      <c r="D15" s="163"/>
      <c r="E15" s="163"/>
      <c r="F15" s="33">
        <f t="shared" ref="F15:H15" si="2">F10-F12</f>
        <v>-32000</v>
      </c>
      <c r="G15" s="33">
        <v>-69245.22</v>
      </c>
      <c r="H15" s="33">
        <f t="shared" si="2"/>
        <v>37245.219999999972</v>
      </c>
      <c r="I15" s="33">
        <f>(H15/F15)*100</f>
        <v>-116.39131249999993</v>
      </c>
    </row>
    <row r="16" spans="1:14" ht="18" x14ac:dyDescent="0.25">
      <c r="A16" s="1"/>
      <c r="B16" s="34"/>
      <c r="C16" s="34"/>
      <c r="D16" s="34"/>
      <c r="E16" s="34"/>
      <c r="F16" s="34"/>
      <c r="G16" s="34"/>
      <c r="H16" s="34"/>
      <c r="I16" s="35"/>
      <c r="J16" s="35"/>
      <c r="K16" s="35"/>
    </row>
    <row r="17" spans="1:11" ht="18" customHeight="1" x14ac:dyDescent="0.25">
      <c r="A17" s="175" t="s">
        <v>27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1:11" ht="18" x14ac:dyDescent="0.25">
      <c r="A18" s="1"/>
      <c r="B18" s="34"/>
      <c r="C18" s="34"/>
      <c r="D18" s="34"/>
      <c r="E18" s="34"/>
      <c r="F18" s="34"/>
      <c r="G18" s="34"/>
      <c r="H18" s="34"/>
      <c r="I18" s="35"/>
      <c r="J18" s="35"/>
      <c r="K18" s="35"/>
    </row>
    <row r="19" spans="1:11" x14ac:dyDescent="0.25">
      <c r="A19" s="8"/>
      <c r="B19" s="9"/>
      <c r="C19" s="9"/>
      <c r="D19" s="10"/>
      <c r="E19" s="26"/>
      <c r="F19" s="27" t="s">
        <v>101</v>
      </c>
      <c r="G19" s="27" t="s">
        <v>95</v>
      </c>
      <c r="H19" s="27" t="s">
        <v>102</v>
      </c>
      <c r="I19" s="27" t="s">
        <v>96</v>
      </c>
    </row>
    <row r="20" spans="1:11" ht="15.75" customHeight="1" x14ac:dyDescent="0.25">
      <c r="A20" s="173" t="s">
        <v>54</v>
      </c>
      <c r="B20" s="182"/>
      <c r="C20" s="182"/>
      <c r="D20" s="182"/>
      <c r="E20" s="183"/>
      <c r="F20" s="29">
        <v>0</v>
      </c>
      <c r="G20" s="29">
        <v>0</v>
      </c>
      <c r="H20" s="29">
        <v>0</v>
      </c>
      <c r="I20" s="29">
        <v>0</v>
      </c>
    </row>
    <row r="21" spans="1:11" x14ac:dyDescent="0.25">
      <c r="A21" s="173" t="s">
        <v>55</v>
      </c>
      <c r="B21" s="174"/>
      <c r="C21" s="174"/>
      <c r="D21" s="174"/>
      <c r="E21" s="174"/>
      <c r="F21" s="29">
        <v>0</v>
      </c>
      <c r="G21" s="29">
        <v>0</v>
      </c>
      <c r="H21" s="29">
        <v>0</v>
      </c>
      <c r="I21" s="29">
        <v>0</v>
      </c>
    </row>
    <row r="22" spans="1:11" x14ac:dyDescent="0.25">
      <c r="A22" s="162" t="s">
        <v>4</v>
      </c>
      <c r="B22" s="163"/>
      <c r="C22" s="163"/>
      <c r="D22" s="163"/>
      <c r="E22" s="163"/>
      <c r="F22" s="112">
        <f t="shared" ref="F22:I22" si="3">F20-F21</f>
        <v>0</v>
      </c>
      <c r="G22" s="112">
        <v>0</v>
      </c>
      <c r="H22" s="112">
        <f t="shared" si="3"/>
        <v>0</v>
      </c>
      <c r="I22" s="112">
        <f t="shared" si="3"/>
        <v>0</v>
      </c>
    </row>
    <row r="23" spans="1:11" x14ac:dyDescent="0.25">
      <c r="A23" s="162" t="s">
        <v>56</v>
      </c>
      <c r="B23" s="166"/>
      <c r="C23" s="166"/>
      <c r="D23" s="166"/>
      <c r="E23" s="167"/>
      <c r="F23" s="33">
        <f>F15+F22</f>
        <v>-32000</v>
      </c>
      <c r="G23" s="33">
        <v>-69245.22</v>
      </c>
      <c r="H23" s="33">
        <f>H15+H22</f>
        <v>37245.219999999972</v>
      </c>
      <c r="I23" s="33">
        <f>I15+I22</f>
        <v>-116.39131249999993</v>
      </c>
    </row>
    <row r="24" spans="1:11" ht="18" x14ac:dyDescent="0.25">
      <c r="A24" s="36"/>
      <c r="B24" s="34"/>
      <c r="C24" s="34"/>
      <c r="D24" s="34"/>
      <c r="E24" s="34"/>
      <c r="F24" s="34"/>
      <c r="G24" s="34"/>
      <c r="H24" s="34"/>
      <c r="I24" s="35"/>
      <c r="J24" s="35"/>
      <c r="K24" s="35"/>
    </row>
    <row r="25" spans="1:11" ht="18" customHeight="1" x14ac:dyDescent="0.25">
      <c r="A25" s="164" t="s">
        <v>57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spans="1:11" ht="15.75" x14ac:dyDescent="0.25">
      <c r="A26" s="7"/>
      <c r="B26" s="37"/>
      <c r="C26" s="37"/>
      <c r="D26" s="37"/>
      <c r="E26" s="37"/>
      <c r="F26" s="37"/>
      <c r="G26" s="121"/>
      <c r="H26" s="37"/>
      <c r="I26" s="37"/>
      <c r="J26" s="37"/>
      <c r="K26" s="37"/>
    </row>
    <row r="27" spans="1:11" x14ac:dyDescent="0.25">
      <c r="A27" s="8"/>
      <c r="B27" s="9"/>
      <c r="C27" s="9"/>
      <c r="D27" s="10"/>
      <c r="E27" s="11"/>
      <c r="F27" s="27" t="s">
        <v>101</v>
      </c>
      <c r="G27" s="27" t="s">
        <v>95</v>
      </c>
      <c r="H27" s="27" t="s">
        <v>102</v>
      </c>
      <c r="I27" s="27" t="s">
        <v>96</v>
      </c>
    </row>
    <row r="28" spans="1:11" ht="15" customHeight="1" x14ac:dyDescent="0.25">
      <c r="A28" s="155" t="s">
        <v>58</v>
      </c>
      <c r="B28" s="156"/>
      <c r="C28" s="156"/>
      <c r="D28" s="156"/>
      <c r="E28" s="157"/>
      <c r="F28" s="40">
        <v>32000</v>
      </c>
      <c r="G28" s="40">
        <v>69245.22</v>
      </c>
      <c r="H28" s="40">
        <v>-37245.22</v>
      </c>
      <c r="I28" s="42">
        <f>(H28/F28)*100</f>
        <v>-116.39131250000001</v>
      </c>
    </row>
    <row r="29" spans="1:11" ht="30" customHeight="1" x14ac:dyDescent="0.25">
      <c r="A29" s="160" t="s">
        <v>59</v>
      </c>
      <c r="B29" s="161"/>
      <c r="C29" s="161"/>
      <c r="D29" s="161"/>
      <c r="E29" s="161"/>
      <c r="F29" s="41">
        <f>F23+F28</f>
        <v>0</v>
      </c>
      <c r="G29" s="41">
        <v>0</v>
      </c>
      <c r="H29" s="41">
        <f>H23+H28</f>
        <v>0</v>
      </c>
      <c r="I29" s="43">
        <v>0</v>
      </c>
    </row>
    <row r="30" spans="1:11" ht="45" customHeight="1" x14ac:dyDescent="0.25">
      <c r="A30" s="168" t="s">
        <v>60</v>
      </c>
      <c r="B30" s="169"/>
      <c r="C30" s="169"/>
      <c r="D30" s="169"/>
      <c r="E30" s="170"/>
      <c r="F30" s="41">
        <f>F15+F22+F28-F29</f>
        <v>0</v>
      </c>
      <c r="G30" s="41">
        <v>0</v>
      </c>
      <c r="H30" s="41">
        <f>H15+H22+H28-H29</f>
        <v>-2.9103830456733704E-11</v>
      </c>
      <c r="I30" s="43">
        <v>0</v>
      </c>
    </row>
    <row r="31" spans="1:11" ht="15.75" x14ac:dyDescent="0.25">
      <c r="A31" s="12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5" customHeight="1" x14ac:dyDescent="0.25">
      <c r="A32" s="171" t="s">
        <v>61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</row>
    <row r="33" spans="1:11" ht="11.25" customHeight="1" x14ac:dyDescent="0.25">
      <c r="A33" s="13"/>
      <c r="B33" s="14"/>
      <c r="C33" s="14"/>
      <c r="D33" s="14"/>
      <c r="E33" s="14"/>
      <c r="F33" s="14"/>
      <c r="G33" s="14"/>
      <c r="H33" s="14"/>
      <c r="I33" s="15"/>
      <c r="J33" s="15"/>
      <c r="K33" s="15"/>
    </row>
    <row r="34" spans="1:11" ht="15" customHeight="1" x14ac:dyDescent="0.25">
      <c r="A34" s="16"/>
      <c r="B34" s="17"/>
      <c r="C34" s="17"/>
      <c r="D34" s="18"/>
      <c r="E34" s="19"/>
      <c r="F34" s="27" t="s">
        <v>101</v>
      </c>
      <c r="G34" s="27" t="s">
        <v>95</v>
      </c>
      <c r="H34" s="27" t="s">
        <v>102</v>
      </c>
      <c r="I34" s="27" t="s">
        <v>96</v>
      </c>
    </row>
    <row r="35" spans="1:11" ht="15" customHeight="1" x14ac:dyDescent="0.25">
      <c r="A35" s="155" t="s">
        <v>58</v>
      </c>
      <c r="B35" s="156"/>
      <c r="C35" s="156"/>
      <c r="D35" s="156"/>
      <c r="E35" s="157"/>
      <c r="F35" s="40">
        <v>0</v>
      </c>
      <c r="G35" s="40"/>
      <c r="H35" s="40">
        <f>F38</f>
        <v>0</v>
      </c>
      <c r="I35" s="42">
        <f>H38</f>
        <v>0</v>
      </c>
    </row>
    <row r="36" spans="1:11" ht="30" customHeight="1" x14ac:dyDescent="0.25">
      <c r="A36" s="155" t="s">
        <v>3</v>
      </c>
      <c r="B36" s="156"/>
      <c r="C36" s="156"/>
      <c r="D36" s="156"/>
      <c r="E36" s="157"/>
      <c r="F36" s="40">
        <v>0</v>
      </c>
      <c r="G36" s="40"/>
      <c r="H36" s="40">
        <v>0</v>
      </c>
      <c r="I36" s="42">
        <v>0</v>
      </c>
    </row>
    <row r="37" spans="1:11" ht="15" customHeight="1" x14ac:dyDescent="0.25">
      <c r="A37" s="155" t="s">
        <v>62</v>
      </c>
      <c r="B37" s="158"/>
      <c r="C37" s="158"/>
      <c r="D37" s="158"/>
      <c r="E37" s="159"/>
      <c r="F37" s="40">
        <v>0</v>
      </c>
      <c r="G37" s="40"/>
      <c r="H37" s="40">
        <v>0</v>
      </c>
      <c r="I37" s="42">
        <v>0</v>
      </c>
    </row>
    <row r="38" spans="1:11" ht="15" customHeight="1" x14ac:dyDescent="0.25">
      <c r="A38" s="160" t="s">
        <v>59</v>
      </c>
      <c r="B38" s="161"/>
      <c r="C38" s="161"/>
      <c r="D38" s="161"/>
      <c r="E38" s="161"/>
      <c r="F38" s="44">
        <f t="shared" ref="F38:I38" si="4">F35-F36+F37</f>
        <v>0</v>
      </c>
      <c r="G38" s="44"/>
      <c r="H38" s="44">
        <f t="shared" si="4"/>
        <v>0</v>
      </c>
      <c r="I38" s="45">
        <f t="shared" si="4"/>
        <v>0</v>
      </c>
    </row>
    <row r="39" spans="1:1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29.25" customHeight="1" x14ac:dyDescent="0.25">
      <c r="A40" s="184" t="s">
        <v>103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</row>
    <row r="41" spans="1:11" ht="15" customHeight="1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5" customHeight="1" x14ac:dyDescent="0.25">
      <c r="A42" s="172" t="s">
        <v>122</v>
      </c>
      <c r="B42" s="172"/>
      <c r="C42" s="172"/>
      <c r="D42" s="154"/>
      <c r="E42" s="154"/>
      <c r="F42" s="154"/>
      <c r="G42" s="154"/>
      <c r="H42" s="148" t="s">
        <v>47</v>
      </c>
      <c r="I42" s="154"/>
      <c r="J42" s="123"/>
      <c r="K42" s="123"/>
    </row>
    <row r="43" spans="1:11" x14ac:dyDescent="0.25">
      <c r="A43" s="172" t="s">
        <v>121</v>
      </c>
      <c r="B43" s="172"/>
      <c r="C43" s="172"/>
      <c r="D43" s="148"/>
      <c r="E43" s="148"/>
      <c r="F43" s="148"/>
      <c r="G43" s="148"/>
      <c r="H43" s="148" t="s">
        <v>48</v>
      </c>
      <c r="I43" s="148"/>
      <c r="J43" s="39"/>
      <c r="K43" s="39"/>
    </row>
    <row r="44" spans="1:11" x14ac:dyDescent="0.25">
      <c r="A44" s="172" t="s">
        <v>123</v>
      </c>
      <c r="B44" s="172"/>
      <c r="C44" s="172"/>
      <c r="D44" s="148"/>
      <c r="E44" s="148"/>
      <c r="F44" s="148"/>
      <c r="G44" s="148"/>
      <c r="H44" s="148"/>
      <c r="I44" s="148"/>
      <c r="J44" s="39"/>
      <c r="K44" s="39"/>
    </row>
    <row r="45" spans="1:11" x14ac:dyDescent="0.25">
      <c r="A45" s="127"/>
      <c r="B45" s="127"/>
      <c r="C45" s="127"/>
      <c r="D45" s="39"/>
      <c r="E45" s="39"/>
      <c r="F45" s="39"/>
      <c r="G45" s="39"/>
      <c r="H45" s="39"/>
      <c r="I45" s="39"/>
      <c r="J45" s="39" t="s">
        <v>47</v>
      </c>
      <c r="K45" s="39"/>
    </row>
    <row r="46" spans="1:11" x14ac:dyDescent="0.25">
      <c r="A46" s="127"/>
      <c r="B46" s="127"/>
      <c r="C46" s="127"/>
      <c r="D46" s="39"/>
      <c r="E46" s="39"/>
      <c r="F46" s="39"/>
      <c r="G46" s="39"/>
      <c r="H46" s="39"/>
      <c r="I46" s="39"/>
      <c r="J46" s="39" t="s">
        <v>48</v>
      </c>
      <c r="K46" s="39"/>
    </row>
  </sheetData>
  <mergeCells count="27">
    <mergeCell ref="A42:C42"/>
    <mergeCell ref="A43:C43"/>
    <mergeCell ref="A44:C44"/>
    <mergeCell ref="A21:E21"/>
    <mergeCell ref="A1:K1"/>
    <mergeCell ref="A3:K3"/>
    <mergeCell ref="A5:K5"/>
    <mergeCell ref="A9:E9"/>
    <mergeCell ref="A10:E10"/>
    <mergeCell ref="A11:E11"/>
    <mergeCell ref="A13:E13"/>
    <mergeCell ref="A14:E14"/>
    <mergeCell ref="A15:E15"/>
    <mergeCell ref="A17:K17"/>
    <mergeCell ref="A20:E20"/>
    <mergeCell ref="A40:K40"/>
    <mergeCell ref="A36:E36"/>
    <mergeCell ref="A37:E37"/>
    <mergeCell ref="A38:E38"/>
    <mergeCell ref="A22:E22"/>
    <mergeCell ref="A25:K25"/>
    <mergeCell ref="A28:E28"/>
    <mergeCell ref="A23:E23"/>
    <mergeCell ref="A29:E29"/>
    <mergeCell ref="A30:E30"/>
    <mergeCell ref="A32:K32"/>
    <mergeCell ref="A35:E35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34"/>
  <sheetViews>
    <sheetView zoomScaleNormal="100" zoomScaleSheetLayoutView="8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9.7109375" customWidth="1"/>
    <col min="4" max="7" width="25.28515625" customWidth="1"/>
    <col min="8" max="8" width="0.140625" customWidth="1"/>
    <col min="9" max="10" width="9.140625" hidden="1" customWidth="1"/>
  </cols>
  <sheetData>
    <row r="1" spans="1:11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" customHeight="1" x14ac:dyDescent="0.25">
      <c r="A2" s="20"/>
      <c r="B2" s="20"/>
      <c r="C2" s="20"/>
      <c r="D2" s="20"/>
      <c r="E2" s="122"/>
      <c r="F2" s="20"/>
      <c r="G2" s="20"/>
    </row>
    <row r="3" spans="1:11" ht="15.75" x14ac:dyDescent="0.25">
      <c r="A3" s="175" t="s">
        <v>20</v>
      </c>
      <c r="B3" s="175"/>
      <c r="C3" s="175"/>
      <c r="D3" s="175"/>
      <c r="E3" s="175"/>
      <c r="F3" s="176"/>
      <c r="G3" s="176"/>
    </row>
    <row r="4" spans="1:11" ht="15.75" x14ac:dyDescent="0.25">
      <c r="A4" s="20"/>
      <c r="B4" s="20"/>
      <c r="C4" s="20"/>
      <c r="D4" s="20"/>
      <c r="E4" s="122"/>
      <c r="F4" s="21"/>
      <c r="G4" s="21"/>
    </row>
    <row r="5" spans="1:11" ht="18" customHeight="1" x14ac:dyDescent="0.25">
      <c r="A5" s="175" t="s">
        <v>6</v>
      </c>
      <c r="B5" s="165"/>
      <c r="C5" s="165"/>
      <c r="D5" s="165"/>
      <c r="E5" s="165"/>
      <c r="F5" s="165"/>
      <c r="G5" s="165"/>
    </row>
    <row r="6" spans="1:11" ht="15.75" x14ac:dyDescent="0.25">
      <c r="A6" s="20"/>
      <c r="B6" s="20"/>
      <c r="C6" s="20"/>
      <c r="D6" s="20"/>
      <c r="E6" s="122"/>
      <c r="F6" s="21"/>
      <c r="G6" s="21"/>
    </row>
    <row r="7" spans="1:11" x14ac:dyDescent="0.25">
      <c r="A7" s="175" t="s">
        <v>75</v>
      </c>
      <c r="B7" s="185"/>
      <c r="C7" s="185"/>
      <c r="D7" s="185"/>
      <c r="E7" s="185"/>
      <c r="F7" s="185"/>
      <c r="G7" s="185"/>
    </row>
    <row r="8" spans="1:11" ht="15.75" x14ac:dyDescent="0.25">
      <c r="A8" s="20"/>
      <c r="B8" s="20"/>
      <c r="C8" s="20"/>
      <c r="D8" s="20"/>
      <c r="E8" s="122"/>
      <c r="F8" s="21"/>
      <c r="G8" s="21"/>
    </row>
    <row r="9" spans="1:11" x14ac:dyDescent="0.25">
      <c r="A9" s="46" t="s">
        <v>7</v>
      </c>
      <c r="B9" s="47" t="s">
        <v>8</v>
      </c>
      <c r="C9" s="47" t="s">
        <v>5</v>
      </c>
      <c r="D9" s="46" t="s">
        <v>101</v>
      </c>
      <c r="E9" s="46" t="s">
        <v>95</v>
      </c>
      <c r="F9" s="46" t="s">
        <v>102</v>
      </c>
      <c r="G9" s="46" t="s">
        <v>96</v>
      </c>
    </row>
    <row r="10" spans="1:11" ht="9.9499999999999993" customHeight="1" x14ac:dyDescent="0.25">
      <c r="A10" s="46"/>
      <c r="B10" s="47"/>
      <c r="C10" s="47"/>
      <c r="D10" s="134">
        <v>1</v>
      </c>
      <c r="E10" s="134">
        <v>2</v>
      </c>
      <c r="F10" s="134">
        <v>3</v>
      </c>
      <c r="G10" s="134" t="s">
        <v>97</v>
      </c>
    </row>
    <row r="11" spans="1:11" x14ac:dyDescent="0.25">
      <c r="A11" s="82"/>
      <c r="B11" s="83"/>
      <c r="C11" s="84" t="s">
        <v>0</v>
      </c>
      <c r="D11" s="85">
        <f t="shared" ref="D11:G11" si="0">D12+D18</f>
        <v>1453722</v>
      </c>
      <c r="E11" s="85">
        <f>E12</f>
        <v>78609.279999999999</v>
      </c>
      <c r="F11" s="85">
        <f>F12+F18</f>
        <v>1532331.28</v>
      </c>
      <c r="G11" s="85">
        <f t="shared" si="0"/>
        <v>105.40744929223055</v>
      </c>
    </row>
    <row r="12" spans="1:11" ht="15.75" customHeight="1" x14ac:dyDescent="0.25">
      <c r="A12" s="86">
        <v>6</v>
      </c>
      <c r="B12" s="86"/>
      <c r="C12" s="86" t="s">
        <v>9</v>
      </c>
      <c r="D12" s="28">
        <f>D13+D14+D15+D16+D17</f>
        <v>1453722</v>
      </c>
      <c r="E12" s="28">
        <v>78609.279999999999</v>
      </c>
      <c r="F12" s="28">
        <f>F13+F14+F15+F16+F17</f>
        <v>1532331.28</v>
      </c>
      <c r="G12" s="28">
        <f t="shared" ref="G12:G17" si="1">(F12/D12)*100</f>
        <v>105.40744929223055</v>
      </c>
    </row>
    <row r="13" spans="1:11" ht="25.5" x14ac:dyDescent="0.25">
      <c r="A13" s="65"/>
      <c r="B13" s="53">
        <v>63</v>
      </c>
      <c r="C13" s="53" t="s">
        <v>28</v>
      </c>
      <c r="D13" s="51">
        <v>1305930</v>
      </c>
      <c r="E13" s="51">
        <v>20959.95</v>
      </c>
      <c r="F13" s="51">
        <v>1326889.95</v>
      </c>
      <c r="G13" s="51">
        <f t="shared" si="1"/>
        <v>101.60498265603822</v>
      </c>
    </row>
    <row r="14" spans="1:11" x14ac:dyDescent="0.25">
      <c r="A14" s="66"/>
      <c r="B14" s="49">
        <v>64</v>
      </c>
      <c r="C14" s="49" t="s">
        <v>36</v>
      </c>
      <c r="D14" s="51">
        <v>0</v>
      </c>
      <c r="E14" s="51">
        <v>0</v>
      </c>
      <c r="F14" s="51">
        <v>0</v>
      </c>
      <c r="G14" s="51">
        <v>0</v>
      </c>
    </row>
    <row r="15" spans="1:11" ht="25.5" customHeight="1" x14ac:dyDescent="0.25">
      <c r="A15" s="66"/>
      <c r="B15" s="49">
        <v>65</v>
      </c>
      <c r="C15" s="67" t="s">
        <v>38</v>
      </c>
      <c r="D15" s="51">
        <v>95000</v>
      </c>
      <c r="E15" s="51">
        <v>58449.33</v>
      </c>
      <c r="F15" s="51">
        <v>153449.32999999999</v>
      </c>
      <c r="G15" s="51">
        <f t="shared" si="1"/>
        <v>161.52561052631577</v>
      </c>
    </row>
    <row r="16" spans="1:11" ht="25.5" x14ac:dyDescent="0.25">
      <c r="A16" s="66"/>
      <c r="B16" s="49">
        <v>66</v>
      </c>
      <c r="C16" s="67" t="s">
        <v>37</v>
      </c>
      <c r="D16" s="52">
        <v>0</v>
      </c>
      <c r="E16" s="52">
        <v>0</v>
      </c>
      <c r="F16" s="52">
        <v>0</v>
      </c>
      <c r="G16" s="52">
        <v>0</v>
      </c>
    </row>
    <row r="17" spans="1:7" ht="25.5" x14ac:dyDescent="0.25">
      <c r="A17" s="66"/>
      <c r="B17" s="49">
        <v>67</v>
      </c>
      <c r="C17" s="53" t="s">
        <v>29</v>
      </c>
      <c r="D17" s="51">
        <v>52792</v>
      </c>
      <c r="E17" s="51">
        <v>-800</v>
      </c>
      <c r="F17" s="51">
        <v>51992</v>
      </c>
      <c r="G17" s="51">
        <f t="shared" si="1"/>
        <v>98.484618881648728</v>
      </c>
    </row>
    <row r="18" spans="1:7" x14ac:dyDescent="0.25">
      <c r="A18" s="93">
        <v>7</v>
      </c>
      <c r="B18" s="110"/>
      <c r="C18" s="86" t="s">
        <v>77</v>
      </c>
      <c r="D18" s="28">
        <v>0</v>
      </c>
      <c r="E18" s="28"/>
      <c r="F18" s="28">
        <v>0</v>
      </c>
      <c r="G18" s="28">
        <v>0</v>
      </c>
    </row>
    <row r="19" spans="1:7" x14ac:dyDescent="0.25">
      <c r="A19" s="86">
        <v>9</v>
      </c>
      <c r="B19" s="86"/>
      <c r="C19" s="86" t="s">
        <v>44</v>
      </c>
      <c r="D19" s="28">
        <v>32000</v>
      </c>
      <c r="E19" s="28"/>
      <c r="F19" s="28">
        <f t="shared" ref="F19" si="2">F20</f>
        <v>-37245.22</v>
      </c>
      <c r="G19" s="28">
        <f>(F19/D19)*100</f>
        <v>-116.39131250000001</v>
      </c>
    </row>
    <row r="20" spans="1:7" x14ac:dyDescent="0.25">
      <c r="A20" s="65"/>
      <c r="B20" s="53">
        <v>92</v>
      </c>
      <c r="C20" s="53" t="s">
        <v>45</v>
      </c>
      <c r="D20" s="51">
        <v>32000</v>
      </c>
      <c r="E20" s="51">
        <v>-69245.22</v>
      </c>
      <c r="F20" s="51">
        <v>-37245.22</v>
      </c>
      <c r="G20" s="51">
        <f>(F20/D20)*100</f>
        <v>-116.39131250000001</v>
      </c>
    </row>
    <row r="21" spans="1:7" ht="20.100000000000001" customHeight="1" x14ac:dyDescent="0.25">
      <c r="A21" s="39"/>
      <c r="B21" s="39"/>
      <c r="C21" s="39"/>
      <c r="D21" s="39"/>
      <c r="E21" s="39"/>
      <c r="F21" s="39"/>
      <c r="G21" s="39"/>
    </row>
    <row r="22" spans="1:7" ht="15.75" customHeight="1" x14ac:dyDescent="0.25">
      <c r="A22" s="175" t="s">
        <v>76</v>
      </c>
      <c r="B22" s="175"/>
      <c r="C22" s="175"/>
      <c r="D22" s="175"/>
      <c r="E22" s="175"/>
      <c r="F22" s="175"/>
      <c r="G22" s="175"/>
    </row>
    <row r="23" spans="1:7" ht="18" x14ac:dyDescent="0.25">
      <c r="A23" s="1"/>
      <c r="B23" s="1"/>
      <c r="C23" s="1"/>
      <c r="D23" s="1"/>
      <c r="E23" s="1"/>
      <c r="F23" s="2"/>
      <c r="G23" s="2"/>
    </row>
    <row r="24" spans="1:7" x14ac:dyDescent="0.25">
      <c r="A24" s="46" t="s">
        <v>7</v>
      </c>
      <c r="B24" s="47" t="s">
        <v>8</v>
      </c>
      <c r="C24" s="47" t="s">
        <v>11</v>
      </c>
      <c r="D24" s="46" t="s">
        <v>101</v>
      </c>
      <c r="E24" s="46" t="s">
        <v>95</v>
      </c>
      <c r="F24" s="46" t="s">
        <v>102</v>
      </c>
      <c r="G24" s="46" t="s">
        <v>96</v>
      </c>
    </row>
    <row r="25" spans="1:7" ht="9.9499999999999993" customHeight="1" x14ac:dyDescent="0.25">
      <c r="A25" s="46"/>
      <c r="B25" s="47"/>
      <c r="C25" s="47"/>
      <c r="D25" s="134">
        <v>1</v>
      </c>
      <c r="E25" s="134">
        <v>2</v>
      </c>
      <c r="F25" s="134">
        <v>3</v>
      </c>
      <c r="G25" s="134" t="s">
        <v>97</v>
      </c>
    </row>
    <row r="26" spans="1:7" x14ac:dyDescent="0.25">
      <c r="A26" s="82"/>
      <c r="B26" s="83"/>
      <c r="C26" s="84" t="s">
        <v>1</v>
      </c>
      <c r="D26" s="85">
        <f>D27+D32</f>
        <v>1485722</v>
      </c>
      <c r="E26" s="85">
        <f>E27+E32</f>
        <v>9364.06</v>
      </c>
      <c r="F26" s="85">
        <f>F27+F32</f>
        <v>1495086.06</v>
      </c>
      <c r="G26" s="85">
        <f>(F26/D26)*100</f>
        <v>100.63026999667501</v>
      </c>
    </row>
    <row r="27" spans="1:7" ht="15.75" customHeight="1" x14ac:dyDescent="0.25">
      <c r="A27" s="86">
        <v>3</v>
      </c>
      <c r="B27" s="86"/>
      <c r="C27" s="86" t="s">
        <v>12</v>
      </c>
      <c r="D27" s="28">
        <f>D28+D29+D30</f>
        <v>1464822</v>
      </c>
      <c r="E27" s="28">
        <f>E28+E29+E30+E31</f>
        <v>-375.27000000000044</v>
      </c>
      <c r="F27" s="28">
        <f>F28+F29+F30+F31</f>
        <v>1464446.73</v>
      </c>
      <c r="G27" s="28">
        <f>(F27/D27)*100</f>
        <v>99.974381187611868</v>
      </c>
    </row>
    <row r="28" spans="1:7" ht="15.75" customHeight="1" x14ac:dyDescent="0.25">
      <c r="A28" s="53"/>
      <c r="B28" s="53">
        <v>31</v>
      </c>
      <c r="C28" s="53" t="s">
        <v>13</v>
      </c>
      <c r="D28" s="52">
        <v>1241000</v>
      </c>
      <c r="E28" s="52">
        <v>-13900</v>
      </c>
      <c r="F28" s="52">
        <v>1227100</v>
      </c>
      <c r="G28" s="52">
        <f>(F28/D28)*100</f>
        <v>98.879935535858181</v>
      </c>
    </row>
    <row r="29" spans="1:7" x14ac:dyDescent="0.25">
      <c r="A29" s="49"/>
      <c r="B29" s="49">
        <v>32</v>
      </c>
      <c r="C29" s="49" t="s">
        <v>23</v>
      </c>
      <c r="D29" s="52">
        <v>223622</v>
      </c>
      <c r="E29" s="52">
        <v>13724.73</v>
      </c>
      <c r="F29" s="115">
        <v>237346.73</v>
      </c>
      <c r="G29" s="52">
        <f>(F29/D29)*100</f>
        <v>106.13746858538069</v>
      </c>
    </row>
    <row r="30" spans="1:7" x14ac:dyDescent="0.25">
      <c r="A30" s="49"/>
      <c r="B30" s="49">
        <v>34</v>
      </c>
      <c r="C30" s="49" t="s">
        <v>32</v>
      </c>
      <c r="D30" s="51">
        <v>200</v>
      </c>
      <c r="E30" s="51">
        <v>-200</v>
      </c>
      <c r="F30" s="51">
        <v>0</v>
      </c>
      <c r="G30" s="51">
        <f>(F30/D30)*100</f>
        <v>0</v>
      </c>
    </row>
    <row r="31" spans="1:7" ht="25.5" x14ac:dyDescent="0.25">
      <c r="A31" s="49"/>
      <c r="B31" s="49">
        <v>38</v>
      </c>
      <c r="C31" s="67" t="s">
        <v>98</v>
      </c>
      <c r="D31" s="51">
        <v>0</v>
      </c>
      <c r="E31" s="51">
        <v>0</v>
      </c>
      <c r="F31" s="51">
        <v>0</v>
      </c>
      <c r="G31" s="51">
        <v>0</v>
      </c>
    </row>
    <row r="32" spans="1:7" x14ac:dyDescent="0.25">
      <c r="A32" s="101">
        <v>4</v>
      </c>
      <c r="B32" s="101"/>
      <c r="C32" s="102" t="s">
        <v>14</v>
      </c>
      <c r="D32" s="28">
        <f t="shared" ref="D32:F32" si="3">D33+D34</f>
        <v>20900</v>
      </c>
      <c r="E32" s="28">
        <f>E33</f>
        <v>9739.33</v>
      </c>
      <c r="F32" s="28">
        <f t="shared" si="3"/>
        <v>30639.33</v>
      </c>
      <c r="G32" s="28">
        <f>(F32/D32)*100</f>
        <v>146.59966507177035</v>
      </c>
    </row>
    <row r="33" spans="1:7" x14ac:dyDescent="0.25">
      <c r="A33" s="68"/>
      <c r="B33" s="69">
        <v>42</v>
      </c>
      <c r="C33" s="49" t="s">
        <v>42</v>
      </c>
      <c r="D33" s="51">
        <v>20900</v>
      </c>
      <c r="E33" s="51">
        <v>9739.33</v>
      </c>
      <c r="F33" s="51">
        <v>30639.33</v>
      </c>
      <c r="G33" s="51">
        <f>(F33/D33)*100</f>
        <v>146.59966507177035</v>
      </c>
    </row>
    <row r="34" spans="1:7" x14ac:dyDescent="0.25">
      <c r="A34" s="113"/>
      <c r="B34" s="114">
        <v>45</v>
      </c>
      <c r="C34" s="113" t="s">
        <v>82</v>
      </c>
      <c r="D34" s="115">
        <v>0</v>
      </c>
      <c r="E34" s="115">
        <v>0</v>
      </c>
      <c r="F34" s="115">
        <v>0</v>
      </c>
      <c r="G34" s="115">
        <v>0</v>
      </c>
    </row>
  </sheetData>
  <mergeCells count="5">
    <mergeCell ref="A3:G3"/>
    <mergeCell ref="A5:G5"/>
    <mergeCell ref="A7:G7"/>
    <mergeCell ref="A22:G22"/>
    <mergeCell ref="A1:K1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47"/>
  <sheetViews>
    <sheetView zoomScaleNormal="100" workbookViewId="0">
      <selection activeCell="A2" sqref="A2"/>
    </sheetView>
  </sheetViews>
  <sheetFormatPr defaultRowHeight="15" x14ac:dyDescent="0.25"/>
  <cols>
    <col min="1" max="1" width="48.5703125" customWidth="1"/>
    <col min="2" max="5" width="25.28515625" customWidth="1"/>
    <col min="6" max="11" width="9.140625" hidden="1" customWidth="1"/>
    <col min="14" max="15" width="9.140625" customWidth="1"/>
  </cols>
  <sheetData>
    <row r="1" spans="1:11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" x14ac:dyDescent="0.25">
      <c r="A2" s="59"/>
      <c r="B2" s="59"/>
      <c r="C2" s="59"/>
      <c r="D2" s="59"/>
      <c r="E2" s="59"/>
    </row>
    <row r="3" spans="1:11" ht="15.75" x14ac:dyDescent="0.25">
      <c r="A3" s="164" t="s">
        <v>20</v>
      </c>
      <c r="B3" s="164"/>
      <c r="C3" s="164"/>
      <c r="D3" s="164"/>
      <c r="E3" s="164"/>
    </row>
    <row r="4" spans="1:11" ht="18" x14ac:dyDescent="0.25">
      <c r="B4" s="59"/>
      <c r="C4" s="59"/>
      <c r="D4" s="60"/>
      <c r="E4" s="60"/>
    </row>
    <row r="5" spans="1:11" ht="15.75" x14ac:dyDescent="0.25">
      <c r="A5" s="164" t="s">
        <v>6</v>
      </c>
      <c r="B5" s="164"/>
      <c r="C5" s="164"/>
      <c r="D5" s="164"/>
      <c r="E5" s="164"/>
    </row>
    <row r="6" spans="1:11" ht="18" x14ac:dyDescent="0.25">
      <c r="A6" s="59"/>
      <c r="B6" s="59"/>
      <c r="C6" s="59"/>
      <c r="D6" s="60"/>
      <c r="E6" s="60"/>
    </row>
    <row r="7" spans="1:11" ht="15.75" x14ac:dyDescent="0.25">
      <c r="A7" s="164" t="s">
        <v>63</v>
      </c>
      <c r="B7" s="164"/>
      <c r="C7" s="164"/>
      <c r="D7" s="164"/>
      <c r="E7" s="164"/>
    </row>
    <row r="8" spans="1:11" ht="18" x14ac:dyDescent="0.25">
      <c r="A8" s="59"/>
      <c r="B8" s="59"/>
      <c r="C8" s="59"/>
      <c r="D8" s="60"/>
      <c r="E8" s="60"/>
    </row>
    <row r="9" spans="1:11" x14ac:dyDescent="0.25">
      <c r="A9" s="61" t="s">
        <v>64</v>
      </c>
      <c r="B9" s="46" t="s">
        <v>101</v>
      </c>
      <c r="C9" s="46" t="s">
        <v>95</v>
      </c>
      <c r="D9" s="46" t="s">
        <v>102</v>
      </c>
      <c r="E9" s="46" t="s">
        <v>96</v>
      </c>
    </row>
    <row r="10" spans="1:11" ht="9.9499999999999993" customHeight="1" x14ac:dyDescent="0.25">
      <c r="A10" s="61"/>
      <c r="B10" s="134">
        <v>1</v>
      </c>
      <c r="C10" s="134">
        <v>2</v>
      </c>
      <c r="D10" s="134">
        <v>3</v>
      </c>
      <c r="E10" s="134" t="s">
        <v>97</v>
      </c>
    </row>
    <row r="11" spans="1:11" x14ac:dyDescent="0.25">
      <c r="A11" s="89" t="s">
        <v>0</v>
      </c>
      <c r="B11" s="90">
        <f>B12+B14+B16+B18+B22</f>
        <v>1453722</v>
      </c>
      <c r="C11" s="90">
        <f>C12+C14+C16+C18+C22+C24</f>
        <v>78609.279999999999</v>
      </c>
      <c r="D11" s="90">
        <f>D12+D14+D16+D18+D22+D24</f>
        <v>1532331.28</v>
      </c>
      <c r="E11" s="90">
        <f>(D11/B11)*100</f>
        <v>105.40744929223055</v>
      </c>
    </row>
    <row r="12" spans="1:11" x14ac:dyDescent="0.25">
      <c r="A12" s="91" t="s">
        <v>65</v>
      </c>
      <c r="B12" s="92">
        <f t="shared" ref="B12:E12" si="0">B13</f>
        <v>52792</v>
      </c>
      <c r="C12" s="92">
        <f>C13</f>
        <v>-800</v>
      </c>
      <c r="D12" s="92">
        <f t="shared" si="0"/>
        <v>51992</v>
      </c>
      <c r="E12" s="92">
        <f t="shared" si="0"/>
        <v>98.484618881648728</v>
      </c>
    </row>
    <row r="13" spans="1:11" x14ac:dyDescent="0.25">
      <c r="A13" s="50" t="s">
        <v>66</v>
      </c>
      <c r="B13" s="51">
        <v>52792</v>
      </c>
      <c r="C13" s="51">
        <v>-800</v>
      </c>
      <c r="D13" s="51">
        <v>51992</v>
      </c>
      <c r="E13" s="51">
        <f>(D13/B13)*100</f>
        <v>98.484618881648728</v>
      </c>
    </row>
    <row r="14" spans="1:11" x14ac:dyDescent="0.25">
      <c r="A14" s="93" t="s">
        <v>70</v>
      </c>
      <c r="B14" s="28">
        <f t="shared" ref="B14:E14" si="1">B15</f>
        <v>0</v>
      </c>
      <c r="C14" s="28">
        <f>C15</f>
        <v>0</v>
      </c>
      <c r="D14" s="28">
        <f t="shared" si="1"/>
        <v>0</v>
      </c>
      <c r="E14" s="28">
        <f t="shared" si="1"/>
        <v>0</v>
      </c>
    </row>
    <row r="15" spans="1:11" x14ac:dyDescent="0.25">
      <c r="A15" s="50" t="s">
        <v>71</v>
      </c>
      <c r="B15" s="51">
        <v>0</v>
      </c>
      <c r="C15" s="51">
        <v>0</v>
      </c>
      <c r="D15" s="51">
        <v>0</v>
      </c>
      <c r="E15" s="51">
        <v>0</v>
      </c>
    </row>
    <row r="16" spans="1:11" ht="15" customHeight="1" x14ac:dyDescent="0.25">
      <c r="A16" s="94" t="s">
        <v>67</v>
      </c>
      <c r="B16" s="95">
        <f>B17</f>
        <v>95000</v>
      </c>
      <c r="C16" s="95">
        <f>C17</f>
        <v>58449.33</v>
      </c>
      <c r="D16" s="95">
        <f>D17</f>
        <v>153449.32999999999</v>
      </c>
      <c r="E16" s="95">
        <f>E17</f>
        <v>161.52561052631577</v>
      </c>
    </row>
    <row r="17" spans="1:5" ht="15" customHeight="1" x14ac:dyDescent="0.25">
      <c r="A17" s="71" t="s">
        <v>93</v>
      </c>
      <c r="B17" s="51">
        <v>95000</v>
      </c>
      <c r="C17" s="51">
        <v>58449.33</v>
      </c>
      <c r="D17" s="51">
        <v>153449.32999999999</v>
      </c>
      <c r="E17" s="51">
        <f>(D17/B17)*100</f>
        <v>161.52561052631577</v>
      </c>
    </row>
    <row r="18" spans="1:5" x14ac:dyDescent="0.25">
      <c r="A18" s="96" t="s">
        <v>68</v>
      </c>
      <c r="B18" s="95">
        <f>SUM(B19:B21)</f>
        <v>1305930</v>
      </c>
      <c r="C18" s="95">
        <f>C19+C20+C21</f>
        <v>20959.95</v>
      </c>
      <c r="D18" s="95">
        <f>SUM(D19:D21)</f>
        <v>1326889.95</v>
      </c>
      <c r="E18" s="95">
        <f>(D18/B18)*100</f>
        <v>101.60498265603822</v>
      </c>
    </row>
    <row r="19" spans="1:5" ht="25.5" x14ac:dyDescent="0.25">
      <c r="A19" s="71" t="s">
        <v>104</v>
      </c>
      <c r="B19" s="51">
        <v>1288750</v>
      </c>
      <c r="C19" s="51">
        <v>23230.3</v>
      </c>
      <c r="D19" s="51">
        <v>1311980.3</v>
      </c>
      <c r="E19" s="72">
        <f>(D19/B19)*100</f>
        <v>101.80254510184288</v>
      </c>
    </row>
    <row r="20" spans="1:5" x14ac:dyDescent="0.25">
      <c r="A20" s="50" t="s">
        <v>105</v>
      </c>
      <c r="B20" s="52">
        <v>0</v>
      </c>
      <c r="C20" s="52">
        <v>3409.65</v>
      </c>
      <c r="D20" s="52">
        <v>3409.65</v>
      </c>
      <c r="E20" s="52">
        <v>0</v>
      </c>
    </row>
    <row r="21" spans="1:5" ht="25.5" x14ac:dyDescent="0.25">
      <c r="A21" s="71" t="s">
        <v>106</v>
      </c>
      <c r="B21" s="52">
        <v>17180</v>
      </c>
      <c r="C21" s="52">
        <v>-5680</v>
      </c>
      <c r="D21" s="52">
        <v>11500</v>
      </c>
      <c r="E21" s="119">
        <f>(D21/B21)*100</f>
        <v>66.938300349243306</v>
      </c>
    </row>
    <row r="22" spans="1:5" x14ac:dyDescent="0.25">
      <c r="A22" s="96" t="s">
        <v>78</v>
      </c>
      <c r="B22" s="95">
        <f>B23</f>
        <v>0</v>
      </c>
      <c r="C22" s="95">
        <f>C23</f>
        <v>0</v>
      </c>
      <c r="D22" s="95">
        <f>D23</f>
        <v>0</v>
      </c>
      <c r="E22" s="95">
        <f>E23</f>
        <v>0</v>
      </c>
    </row>
    <row r="23" spans="1:5" x14ac:dyDescent="0.25">
      <c r="A23" s="50" t="s">
        <v>94</v>
      </c>
      <c r="B23" s="51">
        <v>0</v>
      </c>
      <c r="C23" s="51">
        <v>0</v>
      </c>
      <c r="D23" s="51">
        <v>0</v>
      </c>
      <c r="E23" s="72">
        <v>0</v>
      </c>
    </row>
    <row r="24" spans="1:5" ht="25.5" x14ac:dyDescent="0.25">
      <c r="A24" s="141" t="s">
        <v>99</v>
      </c>
      <c r="B24" s="95">
        <v>0</v>
      </c>
      <c r="C24" s="95">
        <f>C25</f>
        <v>0</v>
      </c>
      <c r="D24" s="95">
        <f>D25</f>
        <v>0</v>
      </c>
      <c r="E24" s="142">
        <v>0</v>
      </c>
    </row>
    <row r="25" spans="1:5" ht="25.5" x14ac:dyDescent="0.25">
      <c r="A25" s="71" t="s">
        <v>100</v>
      </c>
      <c r="B25" s="52">
        <v>0</v>
      </c>
      <c r="C25" s="52">
        <v>0</v>
      </c>
      <c r="D25" s="52">
        <v>0</v>
      </c>
      <c r="E25" s="119">
        <v>0</v>
      </c>
    </row>
    <row r="26" spans="1:5" x14ac:dyDescent="0.25">
      <c r="A26" s="89" t="s">
        <v>79</v>
      </c>
      <c r="B26" s="97">
        <f>SUM(B27:B28)</f>
        <v>32000</v>
      </c>
      <c r="C26" s="97">
        <f>C27+C28</f>
        <v>-69245.22</v>
      </c>
      <c r="D26" s="97">
        <f>SUM(D27:D28)</f>
        <v>-37245.22</v>
      </c>
      <c r="E26" s="97">
        <f>(D26/B26)*100</f>
        <v>-116.39131250000001</v>
      </c>
    </row>
    <row r="27" spans="1:5" ht="15" customHeight="1" x14ac:dyDescent="0.25">
      <c r="A27" s="71" t="s">
        <v>93</v>
      </c>
      <c r="B27" s="52">
        <v>32000</v>
      </c>
      <c r="C27" s="52">
        <v>25949.33</v>
      </c>
      <c r="D27" s="52">
        <v>57949.33</v>
      </c>
      <c r="E27" s="52">
        <f>(D27/B27)*100</f>
        <v>181.09165625</v>
      </c>
    </row>
    <row r="28" spans="1:5" ht="25.5" x14ac:dyDescent="0.25">
      <c r="A28" s="71" t="s">
        <v>104</v>
      </c>
      <c r="B28" s="153">
        <v>0</v>
      </c>
      <c r="C28" s="73">
        <v>-95194.55</v>
      </c>
      <c r="D28" s="73">
        <v>-95194.55</v>
      </c>
      <c r="E28" s="72">
        <v>0</v>
      </c>
    </row>
    <row r="31" spans="1:5" ht="15.75" x14ac:dyDescent="0.25">
      <c r="A31" s="164" t="s">
        <v>69</v>
      </c>
      <c r="B31" s="164"/>
      <c r="C31" s="164"/>
      <c r="D31" s="164"/>
      <c r="E31" s="164"/>
    </row>
    <row r="32" spans="1:5" ht="18" x14ac:dyDescent="0.25">
      <c r="A32" s="59"/>
      <c r="B32" s="59"/>
      <c r="C32" s="59"/>
      <c r="D32" s="60"/>
      <c r="E32" s="60"/>
    </row>
    <row r="33" spans="1:5" x14ac:dyDescent="0.25">
      <c r="A33" s="61" t="s">
        <v>64</v>
      </c>
      <c r="B33" s="46" t="s">
        <v>101</v>
      </c>
      <c r="C33" s="46" t="s">
        <v>95</v>
      </c>
      <c r="D33" s="46" t="s">
        <v>102</v>
      </c>
      <c r="E33" s="46" t="s">
        <v>96</v>
      </c>
    </row>
    <row r="34" spans="1:5" ht="9.9499999999999993" customHeight="1" x14ac:dyDescent="0.25">
      <c r="A34" s="61"/>
      <c r="B34" s="134">
        <v>1</v>
      </c>
      <c r="C34" s="134">
        <v>2</v>
      </c>
      <c r="D34" s="134">
        <v>3</v>
      </c>
      <c r="E34" s="134" t="s">
        <v>97</v>
      </c>
    </row>
    <row r="35" spans="1:5" x14ac:dyDescent="0.25">
      <c r="A35" s="89" t="s">
        <v>1</v>
      </c>
      <c r="B35" s="90">
        <f>B36+B38+B40+B42+B46</f>
        <v>1485722</v>
      </c>
      <c r="C35" s="90">
        <f>C36+C38+C40+C42+C46</f>
        <v>9364.0600000000013</v>
      </c>
      <c r="D35" s="90">
        <f>D36+D38+D40+D42+D46</f>
        <v>1495086.06</v>
      </c>
      <c r="E35" s="90">
        <f>(D35/B35)*100</f>
        <v>100.63026999667501</v>
      </c>
    </row>
    <row r="36" spans="1:5" x14ac:dyDescent="0.25">
      <c r="A36" s="91" t="s">
        <v>65</v>
      </c>
      <c r="B36" s="92">
        <f t="shared" ref="B36" si="2">B37</f>
        <v>52792</v>
      </c>
      <c r="C36" s="92">
        <f>C37</f>
        <v>-800</v>
      </c>
      <c r="D36" s="92">
        <f>D37</f>
        <v>51992</v>
      </c>
      <c r="E36" s="92">
        <f>(D36/B36)*100</f>
        <v>98.484618881648728</v>
      </c>
    </row>
    <row r="37" spans="1:5" x14ac:dyDescent="0.25">
      <c r="A37" s="50" t="s">
        <v>66</v>
      </c>
      <c r="B37" s="51">
        <v>52792</v>
      </c>
      <c r="C37" s="51">
        <v>-800</v>
      </c>
      <c r="D37" s="51">
        <v>51992</v>
      </c>
      <c r="E37" s="51">
        <f>(D37/B37)*100</f>
        <v>98.484618881648728</v>
      </c>
    </row>
    <row r="38" spans="1:5" x14ac:dyDescent="0.25">
      <c r="A38" s="93" t="s">
        <v>70</v>
      </c>
      <c r="B38" s="28">
        <f t="shared" ref="B38:D38" si="3">B39</f>
        <v>0</v>
      </c>
      <c r="C38" s="28">
        <f>C39</f>
        <v>0</v>
      </c>
      <c r="D38" s="28">
        <f t="shared" si="3"/>
        <v>0</v>
      </c>
      <c r="E38" s="28">
        <v>0</v>
      </c>
    </row>
    <row r="39" spans="1:5" x14ac:dyDescent="0.25">
      <c r="A39" s="50" t="s">
        <v>71</v>
      </c>
      <c r="B39" s="51">
        <v>0</v>
      </c>
      <c r="C39" s="51">
        <v>0</v>
      </c>
      <c r="D39" s="51">
        <v>0</v>
      </c>
      <c r="E39" s="51">
        <v>0</v>
      </c>
    </row>
    <row r="40" spans="1:5" ht="15" customHeight="1" x14ac:dyDescent="0.25">
      <c r="A40" s="94" t="s">
        <v>67</v>
      </c>
      <c r="B40" s="95">
        <f>B41</f>
        <v>127000</v>
      </c>
      <c r="C40" s="95">
        <f>C41</f>
        <v>26449.33</v>
      </c>
      <c r="D40" s="95">
        <f>D41</f>
        <v>153449.32999999999</v>
      </c>
      <c r="E40" s="95">
        <f>(D40/B40)*100</f>
        <v>120.82624409448819</v>
      </c>
    </row>
    <row r="41" spans="1:5" ht="15" customHeight="1" x14ac:dyDescent="0.25">
      <c r="A41" s="71" t="s">
        <v>93</v>
      </c>
      <c r="B41" s="52">
        <v>127000</v>
      </c>
      <c r="C41" s="52">
        <v>26449.33</v>
      </c>
      <c r="D41" s="143">
        <v>153449.32999999999</v>
      </c>
      <c r="E41" s="52">
        <f>(D41/B41)*100</f>
        <v>120.82624409448819</v>
      </c>
    </row>
    <row r="42" spans="1:5" x14ac:dyDescent="0.25">
      <c r="A42" s="96" t="s">
        <v>68</v>
      </c>
      <c r="B42" s="95">
        <f>B43+B44+B45</f>
        <v>1305930</v>
      </c>
      <c r="C42" s="95">
        <f>C43+C44+C45</f>
        <v>-16285.27</v>
      </c>
      <c r="D42" s="95">
        <f>D43+D44+D45</f>
        <v>1289644.73</v>
      </c>
      <c r="E42" s="95">
        <f>(D42/B42)*100</f>
        <v>98.752975274325578</v>
      </c>
    </row>
    <row r="43" spans="1:5" ht="25.5" x14ac:dyDescent="0.25">
      <c r="A43" s="71" t="s">
        <v>104</v>
      </c>
      <c r="B43" s="51">
        <v>1288750</v>
      </c>
      <c r="C43" s="51">
        <v>-14014.92</v>
      </c>
      <c r="D43" s="51">
        <v>1274735.08</v>
      </c>
      <c r="E43" s="72">
        <f>(D43/B43)*100</f>
        <v>98.912518331716782</v>
      </c>
    </row>
    <row r="44" spans="1:5" x14ac:dyDescent="0.25">
      <c r="A44" s="50" t="s">
        <v>105</v>
      </c>
      <c r="B44" s="52">
        <v>0</v>
      </c>
      <c r="C44" s="52">
        <v>3409.65</v>
      </c>
      <c r="D44" s="52">
        <v>3409.65</v>
      </c>
      <c r="E44" s="52">
        <v>0</v>
      </c>
    </row>
    <row r="45" spans="1:5" ht="25.5" x14ac:dyDescent="0.25">
      <c r="A45" s="71" t="s">
        <v>106</v>
      </c>
      <c r="B45" s="52">
        <v>17180</v>
      </c>
      <c r="C45" s="52">
        <v>-5680</v>
      </c>
      <c r="D45" s="52">
        <v>11500</v>
      </c>
      <c r="E45" s="119">
        <f>(D45/B45)*100</f>
        <v>66.938300349243306</v>
      </c>
    </row>
    <row r="46" spans="1:5" x14ac:dyDescent="0.25">
      <c r="A46" s="96" t="s">
        <v>78</v>
      </c>
      <c r="B46" s="95">
        <f t="shared" ref="B46:E46" si="4">B47</f>
        <v>0</v>
      </c>
      <c r="C46" s="95">
        <f>C47</f>
        <v>0</v>
      </c>
      <c r="D46" s="95">
        <f t="shared" si="4"/>
        <v>0</v>
      </c>
      <c r="E46" s="95">
        <f t="shared" si="4"/>
        <v>0</v>
      </c>
    </row>
    <row r="47" spans="1:5" x14ac:dyDescent="0.25">
      <c r="A47" s="50" t="s">
        <v>94</v>
      </c>
      <c r="B47" s="51">
        <v>0</v>
      </c>
      <c r="C47" s="51">
        <v>0</v>
      </c>
      <c r="D47" s="51">
        <v>0</v>
      </c>
      <c r="E47" s="72">
        <v>0</v>
      </c>
    </row>
  </sheetData>
  <mergeCells count="5">
    <mergeCell ref="A3:E3"/>
    <mergeCell ref="A5:E5"/>
    <mergeCell ref="A7:E7"/>
    <mergeCell ref="A31:E31"/>
    <mergeCell ref="A1:K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17"/>
  <sheetViews>
    <sheetView zoomScaleNormal="100" workbookViewId="0">
      <selection activeCell="A2" sqref="A2"/>
    </sheetView>
  </sheetViews>
  <sheetFormatPr defaultRowHeight="15" x14ac:dyDescent="0.25"/>
  <cols>
    <col min="1" max="1" width="37.7109375" customWidth="1"/>
    <col min="2" max="4" width="25.28515625" customWidth="1"/>
    <col min="5" max="5" width="25.140625" customWidth="1"/>
    <col min="6" max="8" width="9.140625" hidden="1" customWidth="1"/>
    <col min="9" max="9" width="0.140625" customWidth="1"/>
    <col min="10" max="11" width="9.140625" hidden="1" customWidth="1"/>
  </cols>
  <sheetData>
    <row r="1" spans="1:11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" customHeight="1" x14ac:dyDescent="0.25">
      <c r="A2" s="1"/>
      <c r="B2" s="1"/>
      <c r="C2" s="1"/>
      <c r="D2" s="1"/>
      <c r="E2" s="1"/>
      <c r="F2" s="5"/>
      <c r="G2" s="5"/>
      <c r="H2" s="5"/>
      <c r="I2" s="5"/>
    </row>
    <row r="3" spans="1:11" ht="15.75" x14ac:dyDescent="0.25">
      <c r="A3" s="175" t="s">
        <v>20</v>
      </c>
      <c r="B3" s="175"/>
      <c r="C3" s="175"/>
      <c r="D3" s="176"/>
      <c r="E3" s="176"/>
      <c r="F3" s="5"/>
      <c r="G3" s="5"/>
      <c r="H3" s="5"/>
      <c r="I3" s="5"/>
    </row>
    <row r="4" spans="1:11" ht="18" x14ac:dyDescent="0.25">
      <c r="A4" s="1"/>
      <c r="B4" s="1"/>
      <c r="C4" s="1"/>
      <c r="D4" s="2"/>
      <c r="E4" s="2"/>
      <c r="F4" s="5"/>
      <c r="G4" s="5"/>
      <c r="H4" s="5"/>
      <c r="I4" s="5"/>
    </row>
    <row r="5" spans="1:11" ht="18" customHeight="1" x14ac:dyDescent="0.25">
      <c r="A5" s="175" t="s">
        <v>6</v>
      </c>
      <c r="B5" s="165"/>
      <c r="C5" s="165"/>
      <c r="D5" s="165"/>
      <c r="E5" s="165"/>
      <c r="F5" s="5"/>
      <c r="G5" s="5"/>
      <c r="H5" s="5"/>
      <c r="I5" s="5"/>
    </row>
    <row r="6" spans="1:11" ht="18" x14ac:dyDescent="0.25">
      <c r="A6" s="1"/>
      <c r="B6" s="1"/>
      <c r="C6" s="1"/>
      <c r="D6" s="2"/>
      <c r="E6" s="2"/>
      <c r="F6" s="5"/>
      <c r="G6" s="5"/>
      <c r="H6" s="5"/>
      <c r="I6" s="5"/>
    </row>
    <row r="7" spans="1:11" x14ac:dyDescent="0.25">
      <c r="A7" s="175" t="s">
        <v>15</v>
      </c>
      <c r="B7" s="185"/>
      <c r="C7" s="185"/>
      <c r="D7" s="185"/>
      <c r="E7" s="185"/>
      <c r="F7" s="5"/>
      <c r="G7" s="5"/>
      <c r="H7" s="5"/>
      <c r="I7" s="5"/>
    </row>
    <row r="8" spans="1:11" ht="18" x14ac:dyDescent="0.25">
      <c r="A8" s="1"/>
      <c r="B8" s="1"/>
      <c r="C8" s="1"/>
      <c r="D8" s="2"/>
      <c r="E8" s="2"/>
      <c r="F8" s="5"/>
      <c r="G8" s="5"/>
      <c r="H8" s="5"/>
      <c r="I8" s="5"/>
    </row>
    <row r="9" spans="1:11" x14ac:dyDescent="0.25">
      <c r="A9" s="61" t="s">
        <v>64</v>
      </c>
      <c r="B9" s="46" t="s">
        <v>101</v>
      </c>
      <c r="C9" s="46" t="s">
        <v>95</v>
      </c>
      <c r="D9" s="46" t="s">
        <v>102</v>
      </c>
      <c r="E9" s="46" t="s">
        <v>96</v>
      </c>
    </row>
    <row r="10" spans="1:11" ht="9.9499999999999993" customHeight="1" x14ac:dyDescent="0.25">
      <c r="A10" s="61"/>
      <c r="B10" s="134">
        <v>1</v>
      </c>
      <c r="C10" s="134">
        <v>2</v>
      </c>
      <c r="D10" s="134">
        <v>3</v>
      </c>
      <c r="E10" s="134" t="s">
        <v>97</v>
      </c>
    </row>
    <row r="11" spans="1:11" ht="15.75" customHeight="1" x14ac:dyDescent="0.25">
      <c r="A11" s="87" t="s">
        <v>16</v>
      </c>
      <c r="B11" s="97">
        <f t="shared" ref="B11:E11" si="0">B12</f>
        <v>1485722</v>
      </c>
      <c r="C11" s="97">
        <f>C12</f>
        <v>9364.06</v>
      </c>
      <c r="D11" s="97">
        <f t="shared" si="0"/>
        <v>1495086.06</v>
      </c>
      <c r="E11" s="97">
        <f t="shared" si="0"/>
        <v>100.63026999667501</v>
      </c>
    </row>
    <row r="12" spans="1:11" x14ac:dyDescent="0.25">
      <c r="A12" s="86" t="s">
        <v>33</v>
      </c>
      <c r="B12" s="95">
        <f t="shared" ref="B12:E12" si="1">B13</f>
        <v>1485722</v>
      </c>
      <c r="C12" s="95">
        <f>C13</f>
        <v>9364.06</v>
      </c>
      <c r="D12" s="95">
        <f t="shared" si="1"/>
        <v>1495086.06</v>
      </c>
      <c r="E12" s="95">
        <f t="shared" si="1"/>
        <v>100.63026999667501</v>
      </c>
    </row>
    <row r="13" spans="1:11" x14ac:dyDescent="0.25">
      <c r="A13" s="53" t="s">
        <v>34</v>
      </c>
      <c r="B13" s="52">
        <v>1485722</v>
      </c>
      <c r="C13" s="52">
        <v>9364.06</v>
      </c>
      <c r="D13" s="147">
        <v>1495086.06</v>
      </c>
      <c r="E13" s="52">
        <f>(D13/B13)*100</f>
        <v>100.63026999667501</v>
      </c>
    </row>
    <row r="14" spans="1:11" x14ac:dyDescent="0.25">
      <c r="A14" s="98" t="s">
        <v>35</v>
      </c>
      <c r="B14" s="28">
        <v>0</v>
      </c>
      <c r="C14" s="28">
        <v>0</v>
      </c>
      <c r="D14" s="28">
        <v>0</v>
      </c>
      <c r="E14" s="99">
        <v>0</v>
      </c>
    </row>
    <row r="15" spans="1:11" x14ac:dyDescent="0.25">
      <c r="A15" s="39"/>
      <c r="B15" s="39"/>
      <c r="C15" s="39"/>
      <c r="D15" s="39"/>
      <c r="E15" s="39"/>
    </row>
    <row r="16" spans="1:11" x14ac:dyDescent="0.25">
      <c r="A16" s="39"/>
      <c r="B16" s="39"/>
      <c r="C16" s="39"/>
      <c r="D16" s="39"/>
      <c r="E16" s="39"/>
    </row>
    <row r="17" spans="1:5" x14ac:dyDescent="0.25">
      <c r="A17" s="39"/>
      <c r="B17" s="39"/>
      <c r="C17" s="39"/>
      <c r="D17" s="39"/>
      <c r="E17" s="39"/>
    </row>
  </sheetData>
  <mergeCells count="4">
    <mergeCell ref="A3:E3"/>
    <mergeCell ref="A5:E5"/>
    <mergeCell ref="A7:E7"/>
    <mergeCell ref="A1:K1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1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42578125" customWidth="1"/>
    <col min="4" max="7" width="25.28515625" customWidth="1"/>
    <col min="8" max="11" width="9.140625" hidden="1" customWidth="1"/>
  </cols>
  <sheetData>
    <row r="1" spans="1:11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" customHeight="1" x14ac:dyDescent="0.25">
      <c r="A2" s="1"/>
      <c r="B2" s="1"/>
      <c r="C2" s="1"/>
      <c r="D2" s="1"/>
      <c r="E2" s="1"/>
      <c r="F2" s="1"/>
      <c r="G2" s="1"/>
    </row>
    <row r="3" spans="1:11" ht="15.75" x14ac:dyDescent="0.25">
      <c r="A3" s="175" t="s">
        <v>20</v>
      </c>
      <c r="B3" s="175"/>
      <c r="C3" s="175"/>
      <c r="D3" s="175"/>
      <c r="E3" s="175"/>
      <c r="F3" s="176"/>
      <c r="G3" s="176"/>
    </row>
    <row r="4" spans="1:11" ht="18" x14ac:dyDescent="0.25">
      <c r="A4" s="1"/>
      <c r="B4" s="1"/>
      <c r="C4" s="1"/>
      <c r="D4" s="1"/>
      <c r="E4" s="1"/>
      <c r="F4" s="2"/>
      <c r="G4" s="2"/>
    </row>
    <row r="5" spans="1:11" ht="18" customHeight="1" x14ac:dyDescent="0.25">
      <c r="A5" s="175" t="s">
        <v>80</v>
      </c>
      <c r="B5" s="165"/>
      <c r="C5" s="165"/>
      <c r="D5" s="165"/>
      <c r="E5" s="165"/>
      <c r="F5" s="165"/>
      <c r="G5" s="165"/>
    </row>
    <row r="6" spans="1:11" ht="18" x14ac:dyDescent="0.25">
      <c r="A6" s="1"/>
      <c r="B6" s="1"/>
      <c r="C6" s="1"/>
      <c r="D6" s="1"/>
      <c r="E6" s="1"/>
      <c r="F6" s="2"/>
      <c r="G6" s="2"/>
    </row>
    <row r="7" spans="1:11" x14ac:dyDescent="0.25">
      <c r="A7" s="46" t="s">
        <v>7</v>
      </c>
      <c r="B7" s="47" t="s">
        <v>8</v>
      </c>
      <c r="C7" s="47" t="s">
        <v>31</v>
      </c>
      <c r="D7" s="46" t="s">
        <v>101</v>
      </c>
      <c r="E7" s="46" t="s">
        <v>95</v>
      </c>
      <c r="F7" s="46" t="s">
        <v>102</v>
      </c>
      <c r="G7" s="46" t="s">
        <v>96</v>
      </c>
    </row>
    <row r="8" spans="1:11" ht="9.9499999999999993" customHeight="1" x14ac:dyDescent="0.25">
      <c r="A8" s="46"/>
      <c r="B8" s="47"/>
      <c r="C8" s="47"/>
      <c r="D8" s="134">
        <v>1</v>
      </c>
      <c r="E8" s="134">
        <v>2</v>
      </c>
      <c r="F8" s="134">
        <v>3</v>
      </c>
      <c r="G8" s="134" t="s">
        <v>97</v>
      </c>
    </row>
    <row r="9" spans="1:11" s="75" customFormat="1" x14ac:dyDescent="0.25">
      <c r="A9" s="82"/>
      <c r="B9" s="83"/>
      <c r="C9" s="84" t="s">
        <v>73</v>
      </c>
      <c r="D9" s="85">
        <f t="shared" ref="D9:G9" si="0">D10</f>
        <v>0</v>
      </c>
      <c r="E9" s="85">
        <f>E10</f>
        <v>0</v>
      </c>
      <c r="F9" s="85">
        <f t="shared" si="0"/>
        <v>0</v>
      </c>
      <c r="G9" s="85">
        <f t="shared" si="0"/>
        <v>0</v>
      </c>
    </row>
    <row r="10" spans="1:11" ht="25.5" x14ac:dyDescent="0.25">
      <c r="A10" s="86">
        <v>8</v>
      </c>
      <c r="B10" s="86"/>
      <c r="C10" s="86" t="s">
        <v>17</v>
      </c>
      <c r="D10" s="28">
        <v>0</v>
      </c>
      <c r="E10" s="28">
        <v>0</v>
      </c>
      <c r="F10" s="28">
        <v>0</v>
      </c>
      <c r="G10" s="28">
        <v>0</v>
      </c>
    </row>
    <row r="11" spans="1:11" x14ac:dyDescent="0.25">
      <c r="A11" s="65"/>
      <c r="B11" s="53">
        <v>84</v>
      </c>
      <c r="C11" s="53" t="s">
        <v>24</v>
      </c>
      <c r="D11" s="51">
        <v>0</v>
      </c>
      <c r="E11" s="51">
        <v>0</v>
      </c>
      <c r="F11" s="51">
        <v>0</v>
      </c>
      <c r="G11" s="51">
        <v>0</v>
      </c>
    </row>
    <row r="12" spans="1:11" x14ac:dyDescent="0.25">
      <c r="A12" s="87"/>
      <c r="B12" s="100"/>
      <c r="C12" s="87" t="s">
        <v>74</v>
      </c>
      <c r="D12" s="97">
        <f t="shared" ref="D12:G12" si="1">D13</f>
        <v>0</v>
      </c>
      <c r="E12" s="97">
        <f>E13</f>
        <v>0</v>
      </c>
      <c r="F12" s="97">
        <f t="shared" si="1"/>
        <v>0</v>
      </c>
      <c r="G12" s="97">
        <f t="shared" si="1"/>
        <v>0</v>
      </c>
    </row>
    <row r="13" spans="1:11" ht="25.5" x14ac:dyDescent="0.25">
      <c r="A13" s="101">
        <v>5</v>
      </c>
      <c r="B13" s="101"/>
      <c r="C13" s="102" t="s">
        <v>18</v>
      </c>
      <c r="D13" s="28">
        <v>0</v>
      </c>
      <c r="E13" s="28">
        <v>0</v>
      </c>
      <c r="F13" s="28">
        <v>0</v>
      </c>
      <c r="G13" s="28">
        <v>0</v>
      </c>
    </row>
    <row r="14" spans="1:11" ht="25.5" x14ac:dyDescent="0.25">
      <c r="A14" s="65"/>
      <c r="B14" s="53">
        <v>54</v>
      </c>
      <c r="C14" s="76" t="s">
        <v>25</v>
      </c>
      <c r="D14" s="52">
        <v>0</v>
      </c>
      <c r="E14" s="52">
        <v>0</v>
      </c>
      <c r="F14" s="52">
        <v>0</v>
      </c>
      <c r="G14" s="52">
        <v>0</v>
      </c>
    </row>
    <row r="15" spans="1:11" x14ac:dyDescent="0.25">
      <c r="A15" s="39"/>
      <c r="B15" s="39"/>
      <c r="C15" s="39"/>
      <c r="D15" s="39"/>
      <c r="E15" s="39"/>
      <c r="F15" s="39"/>
      <c r="G15" s="39"/>
    </row>
  </sheetData>
  <mergeCells count="3">
    <mergeCell ref="A3:G3"/>
    <mergeCell ref="A5:G5"/>
    <mergeCell ref="A1:K1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12"/>
  <sheetViews>
    <sheetView zoomScaleNormal="100" workbookViewId="0">
      <selection activeCell="A2" sqref="A2"/>
    </sheetView>
  </sheetViews>
  <sheetFormatPr defaultRowHeight="15" x14ac:dyDescent="0.25"/>
  <cols>
    <col min="1" max="5" width="25.28515625" customWidth="1"/>
    <col min="6" max="11" width="9.140625" hidden="1" customWidth="1"/>
  </cols>
  <sheetData>
    <row r="1" spans="1:11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" x14ac:dyDescent="0.25">
      <c r="A2" s="59"/>
      <c r="B2" s="59"/>
      <c r="C2" s="59"/>
      <c r="D2" s="59"/>
      <c r="E2" s="59"/>
    </row>
    <row r="3" spans="1:11" ht="15.75" x14ac:dyDescent="0.25">
      <c r="A3" s="164" t="s">
        <v>20</v>
      </c>
      <c r="B3" s="164"/>
      <c r="C3" s="164"/>
      <c r="D3" s="164"/>
      <c r="E3" s="164"/>
    </row>
    <row r="4" spans="1:11" ht="18" x14ac:dyDescent="0.25">
      <c r="A4" s="59"/>
      <c r="B4" s="59"/>
      <c r="C4" s="59"/>
      <c r="D4" s="60"/>
      <c r="E4" s="60"/>
    </row>
    <row r="5" spans="1:11" ht="15.75" customHeight="1" x14ac:dyDescent="0.25">
      <c r="A5" s="164" t="s">
        <v>72</v>
      </c>
      <c r="B5" s="164"/>
      <c r="C5" s="164"/>
      <c r="D5" s="164"/>
      <c r="E5" s="164"/>
    </row>
    <row r="6" spans="1:11" ht="18" x14ac:dyDescent="0.25">
      <c r="A6" s="59"/>
      <c r="B6" s="59"/>
      <c r="C6" s="59"/>
      <c r="D6" s="60"/>
      <c r="E6" s="60"/>
    </row>
    <row r="7" spans="1:11" x14ac:dyDescent="0.25">
      <c r="A7" s="62" t="s">
        <v>64</v>
      </c>
      <c r="B7" s="46" t="s">
        <v>101</v>
      </c>
      <c r="C7" s="46" t="s">
        <v>95</v>
      </c>
      <c r="D7" s="46" t="s">
        <v>102</v>
      </c>
      <c r="E7" s="46" t="s">
        <v>96</v>
      </c>
    </row>
    <row r="8" spans="1:11" ht="9.9499999999999993" customHeight="1" x14ac:dyDescent="0.25">
      <c r="A8" s="62"/>
      <c r="B8" s="134">
        <v>1</v>
      </c>
      <c r="C8" s="134">
        <v>2</v>
      </c>
      <c r="D8" s="134">
        <v>3</v>
      </c>
      <c r="E8" s="134" t="s">
        <v>97</v>
      </c>
    </row>
    <row r="9" spans="1:11" x14ac:dyDescent="0.25">
      <c r="A9" s="103" t="s">
        <v>73</v>
      </c>
      <c r="B9" s="104">
        <v>0</v>
      </c>
      <c r="C9" s="104">
        <f>C10</f>
        <v>0</v>
      </c>
      <c r="D9" s="104">
        <v>0</v>
      </c>
      <c r="E9" s="104">
        <v>0</v>
      </c>
    </row>
    <row r="10" spans="1:11" x14ac:dyDescent="0.25">
      <c r="A10" s="103" t="s">
        <v>74</v>
      </c>
      <c r="B10" s="97">
        <f t="shared" ref="B10:E10" si="0">B11</f>
        <v>0</v>
      </c>
      <c r="C10" s="97">
        <f>C11</f>
        <v>0</v>
      </c>
      <c r="D10" s="97">
        <f t="shared" si="0"/>
        <v>0</v>
      </c>
      <c r="E10" s="97">
        <f t="shared" si="0"/>
        <v>0</v>
      </c>
    </row>
    <row r="11" spans="1:11" ht="25.5" x14ac:dyDescent="0.25">
      <c r="A11" s="94" t="s">
        <v>67</v>
      </c>
      <c r="B11" s="95">
        <f t="shared" ref="B11:E11" si="1">B12</f>
        <v>0</v>
      </c>
      <c r="C11" s="95">
        <v>0</v>
      </c>
      <c r="D11" s="95">
        <f t="shared" si="1"/>
        <v>0</v>
      </c>
      <c r="E11" s="95">
        <f t="shared" si="1"/>
        <v>0</v>
      </c>
    </row>
    <row r="12" spans="1:11" ht="25.5" x14ac:dyDescent="0.25">
      <c r="A12" s="71" t="s">
        <v>84</v>
      </c>
      <c r="B12" s="48">
        <v>0</v>
      </c>
      <c r="C12" s="48">
        <v>0</v>
      </c>
      <c r="D12" s="48">
        <v>0</v>
      </c>
      <c r="E12" s="70">
        <v>0</v>
      </c>
    </row>
  </sheetData>
  <mergeCells count="3">
    <mergeCell ref="A3:E3"/>
    <mergeCell ref="A5:E5"/>
    <mergeCell ref="A1:K1"/>
  </mergeCells>
  <pageMargins left="0.7" right="0.7" top="0.75" bottom="0.75" header="0.3" footer="0.3"/>
  <pageSetup paperSize="9" scale="8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51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28515625" customWidth="1"/>
    <col min="4" max="4" width="13.85546875" customWidth="1"/>
    <col min="5" max="5" width="48.7109375" customWidth="1"/>
    <col min="6" max="9" width="25.28515625" customWidth="1"/>
    <col min="12" max="12" width="11" bestFit="1" customWidth="1"/>
  </cols>
  <sheetData>
    <row r="1" spans="1:12" ht="42" customHeight="1" x14ac:dyDescent="0.25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12" ht="18" customHeight="1" x14ac:dyDescent="0.25">
      <c r="A3" s="175" t="s">
        <v>19</v>
      </c>
      <c r="B3" s="165"/>
      <c r="C3" s="165"/>
      <c r="D3" s="165"/>
      <c r="E3" s="165"/>
      <c r="F3" s="165"/>
      <c r="G3" s="165"/>
      <c r="H3" s="165"/>
      <c r="I3" s="165"/>
    </row>
    <row r="4" spans="1:12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12" ht="25.5" x14ac:dyDescent="0.25">
      <c r="A5" s="201" t="s">
        <v>21</v>
      </c>
      <c r="B5" s="202"/>
      <c r="C5" s="203"/>
      <c r="D5" s="54" t="s">
        <v>46</v>
      </c>
      <c r="E5" s="47" t="s">
        <v>22</v>
      </c>
      <c r="F5" s="46" t="s">
        <v>101</v>
      </c>
      <c r="G5" s="46" t="s">
        <v>95</v>
      </c>
      <c r="H5" s="46" t="s">
        <v>102</v>
      </c>
      <c r="I5" s="46" t="s">
        <v>96</v>
      </c>
    </row>
    <row r="6" spans="1:12" ht="9.9499999999999993" customHeight="1" x14ac:dyDescent="0.25">
      <c r="A6" s="124"/>
      <c r="B6" s="125"/>
      <c r="C6" s="126"/>
      <c r="D6" s="54"/>
      <c r="E6" s="47"/>
      <c r="F6" s="134">
        <v>1</v>
      </c>
      <c r="G6" s="134">
        <v>2</v>
      </c>
      <c r="H6" s="134">
        <v>3</v>
      </c>
      <c r="I6" s="134" t="s">
        <v>97</v>
      </c>
    </row>
    <row r="7" spans="1:12" s="3" customFormat="1" ht="20.100000000000001" customHeight="1" x14ac:dyDescent="0.25">
      <c r="A7" s="186" t="s">
        <v>107</v>
      </c>
      <c r="B7" s="187"/>
      <c r="C7" s="188"/>
      <c r="D7" s="105"/>
      <c r="E7" s="118" t="s">
        <v>108</v>
      </c>
      <c r="F7" s="82"/>
      <c r="G7" s="82"/>
      <c r="H7" s="82"/>
      <c r="I7" s="82"/>
    </row>
    <row r="8" spans="1:12" s="3" customFormat="1" ht="20.100000000000001" customHeight="1" x14ac:dyDescent="0.25">
      <c r="A8" s="186" t="s">
        <v>109</v>
      </c>
      <c r="B8" s="187"/>
      <c r="C8" s="188"/>
      <c r="D8" s="105"/>
      <c r="E8" s="152" t="s">
        <v>110</v>
      </c>
      <c r="F8" s="82"/>
      <c r="G8" s="82"/>
      <c r="H8" s="82"/>
      <c r="I8" s="82"/>
    </row>
    <row r="9" spans="1:12" s="3" customFormat="1" ht="30" customHeight="1" x14ac:dyDescent="0.25">
      <c r="A9" s="186" t="s">
        <v>111</v>
      </c>
      <c r="B9" s="187"/>
      <c r="C9" s="188"/>
      <c r="D9" s="105"/>
      <c r="E9" s="152" t="s">
        <v>112</v>
      </c>
      <c r="F9" s="82"/>
      <c r="G9" s="82"/>
      <c r="H9" s="82"/>
      <c r="I9" s="82"/>
    </row>
    <row r="10" spans="1:12" s="3" customFormat="1" ht="20.100000000000001" customHeight="1" x14ac:dyDescent="0.25">
      <c r="A10" s="186" t="s">
        <v>39</v>
      </c>
      <c r="B10" s="187"/>
      <c r="C10" s="188"/>
      <c r="D10" s="105">
        <v>1024</v>
      </c>
      <c r="E10" s="152" t="s">
        <v>119</v>
      </c>
      <c r="F10" s="82"/>
      <c r="G10" s="82"/>
      <c r="H10" s="82"/>
      <c r="I10" s="82"/>
    </row>
    <row r="11" spans="1:12" s="3" customFormat="1" ht="19.5" customHeight="1" x14ac:dyDescent="0.25">
      <c r="A11" s="186" t="s">
        <v>40</v>
      </c>
      <c r="B11" s="187"/>
      <c r="C11" s="188"/>
      <c r="D11" s="105" t="s">
        <v>88</v>
      </c>
      <c r="E11" s="118" t="s">
        <v>87</v>
      </c>
      <c r="F11" s="82"/>
      <c r="G11" s="82"/>
      <c r="H11" s="82"/>
      <c r="I11" s="82"/>
    </row>
    <row r="12" spans="1:12" x14ac:dyDescent="0.25">
      <c r="A12" s="189" t="s">
        <v>81</v>
      </c>
      <c r="B12" s="190"/>
      <c r="C12" s="191"/>
      <c r="D12" s="106"/>
      <c r="E12" s="106" t="s">
        <v>10</v>
      </c>
      <c r="F12" s="107"/>
      <c r="G12" s="107"/>
      <c r="H12" s="107"/>
      <c r="I12" s="108"/>
    </row>
    <row r="13" spans="1:12" s="4" customFormat="1" ht="15" customHeight="1" x14ac:dyDescent="0.25">
      <c r="A13" s="79"/>
      <c r="B13" s="77"/>
      <c r="C13" s="78"/>
      <c r="D13" s="78">
        <v>3</v>
      </c>
      <c r="E13" s="78" t="s">
        <v>12</v>
      </c>
      <c r="F13" s="74">
        <f t="shared" ref="F13" si="0">F14+F15</f>
        <v>50800</v>
      </c>
      <c r="G13" s="74">
        <v>-800</v>
      </c>
      <c r="H13" s="139">
        <f>H14+H15</f>
        <v>50000</v>
      </c>
      <c r="I13" s="74">
        <f>(H13/F13)*100</f>
        <v>98.425196850393704</v>
      </c>
    </row>
    <row r="14" spans="1:12" x14ac:dyDescent="0.25">
      <c r="A14" s="198"/>
      <c r="B14" s="199"/>
      <c r="C14" s="200"/>
      <c r="D14" s="63">
        <v>32</v>
      </c>
      <c r="E14" s="64" t="s">
        <v>23</v>
      </c>
      <c r="F14" s="55">
        <v>50600</v>
      </c>
      <c r="G14" s="136">
        <v>-600</v>
      </c>
      <c r="H14" s="136">
        <v>50000</v>
      </c>
      <c r="I14" s="55">
        <f>(H14/F14)*100</f>
        <v>98.814229249011859</v>
      </c>
      <c r="L14" s="144"/>
    </row>
    <row r="15" spans="1:12" x14ac:dyDescent="0.25">
      <c r="A15" s="198"/>
      <c r="B15" s="199"/>
      <c r="C15" s="200"/>
      <c r="D15" s="63">
        <v>34</v>
      </c>
      <c r="E15" s="64" t="s">
        <v>32</v>
      </c>
      <c r="F15" s="55">
        <v>200</v>
      </c>
      <c r="G15" s="136">
        <v>-200</v>
      </c>
      <c r="H15" s="136">
        <v>0</v>
      </c>
      <c r="I15" s="55">
        <f>(H15/F15)*100</f>
        <v>0</v>
      </c>
    </row>
    <row r="16" spans="1:12" s="3" customFormat="1" ht="20.100000000000001" customHeight="1" x14ac:dyDescent="0.25">
      <c r="A16" s="186" t="s">
        <v>39</v>
      </c>
      <c r="B16" s="187"/>
      <c r="C16" s="188"/>
      <c r="D16" s="83">
        <v>1035</v>
      </c>
      <c r="E16" s="84" t="s">
        <v>120</v>
      </c>
      <c r="F16" s="88"/>
      <c r="G16" s="137"/>
      <c r="H16" s="137"/>
      <c r="I16" s="88"/>
    </row>
    <row r="17" spans="1:9" s="3" customFormat="1" ht="20.100000000000001" customHeight="1" x14ac:dyDescent="0.25">
      <c r="A17" s="186" t="s">
        <v>40</v>
      </c>
      <c r="B17" s="187"/>
      <c r="C17" s="188"/>
      <c r="D17" s="83" t="s">
        <v>89</v>
      </c>
      <c r="E17" s="84" t="s">
        <v>41</v>
      </c>
      <c r="F17" s="88"/>
      <c r="G17" s="137"/>
      <c r="H17" s="137"/>
      <c r="I17" s="88"/>
    </row>
    <row r="18" spans="1:9" ht="15" customHeight="1" x14ac:dyDescent="0.25">
      <c r="A18" s="189" t="s">
        <v>81</v>
      </c>
      <c r="B18" s="190"/>
      <c r="C18" s="191"/>
      <c r="D18" s="106"/>
      <c r="E18" s="106" t="s">
        <v>10</v>
      </c>
      <c r="F18" s="107"/>
      <c r="G18" s="138"/>
      <c r="H18" s="138"/>
      <c r="I18" s="108"/>
    </row>
    <row r="19" spans="1:9" x14ac:dyDescent="0.25">
      <c r="A19" s="79"/>
      <c r="B19" s="80"/>
      <c r="C19" s="81"/>
      <c r="D19" s="78">
        <v>3</v>
      </c>
      <c r="E19" s="78" t="s">
        <v>12</v>
      </c>
      <c r="F19" s="74">
        <f t="shared" ref="F19:H19" si="1">F20+F21</f>
        <v>1992</v>
      </c>
      <c r="G19" s="139">
        <v>0</v>
      </c>
      <c r="H19" s="139">
        <f t="shared" si="1"/>
        <v>1992</v>
      </c>
      <c r="I19" s="74">
        <f>(H19/F19)*100</f>
        <v>100</v>
      </c>
    </row>
    <row r="20" spans="1:9" x14ac:dyDescent="0.25">
      <c r="A20" s="198"/>
      <c r="B20" s="199"/>
      <c r="C20" s="200"/>
      <c r="D20" s="63">
        <v>32</v>
      </c>
      <c r="E20" s="64" t="s">
        <v>23</v>
      </c>
      <c r="F20" s="55">
        <v>1992</v>
      </c>
      <c r="G20" s="136">
        <v>0</v>
      </c>
      <c r="H20" s="136">
        <v>1992</v>
      </c>
      <c r="I20" s="55">
        <f>(H20/F20)*100</f>
        <v>100</v>
      </c>
    </row>
    <row r="21" spans="1:9" x14ac:dyDescent="0.25">
      <c r="A21" s="198"/>
      <c r="B21" s="199"/>
      <c r="C21" s="200"/>
      <c r="D21" s="56">
        <v>34</v>
      </c>
      <c r="E21" s="57" t="s">
        <v>32</v>
      </c>
      <c r="F21" s="58">
        <v>0</v>
      </c>
      <c r="G21" s="140">
        <v>0</v>
      </c>
      <c r="H21" s="140">
        <v>0</v>
      </c>
      <c r="I21" s="58">
        <v>0</v>
      </c>
    </row>
    <row r="22" spans="1:9" x14ac:dyDescent="0.25">
      <c r="A22" s="189" t="s">
        <v>85</v>
      </c>
      <c r="B22" s="190"/>
      <c r="C22" s="191"/>
      <c r="D22" s="106"/>
      <c r="E22" s="106" t="s">
        <v>92</v>
      </c>
      <c r="F22" s="107"/>
      <c r="G22" s="107"/>
      <c r="H22" s="107"/>
      <c r="I22" s="108"/>
    </row>
    <row r="23" spans="1:9" x14ac:dyDescent="0.25">
      <c r="A23" s="79"/>
      <c r="B23" s="77"/>
      <c r="C23" s="78"/>
      <c r="D23" s="78">
        <v>3</v>
      </c>
      <c r="E23" s="78" t="s">
        <v>12</v>
      </c>
      <c r="F23" s="139">
        <f>SUM(F24:F25)</f>
        <v>106100</v>
      </c>
      <c r="G23" s="139">
        <v>16710</v>
      </c>
      <c r="H23" s="139">
        <f>SUM(H24:H25)</f>
        <v>122810</v>
      </c>
      <c r="I23" s="74">
        <f>(H23/F23)*100</f>
        <v>115.74929311969839</v>
      </c>
    </row>
    <row r="24" spans="1:9" x14ac:dyDescent="0.25">
      <c r="A24" s="198"/>
      <c r="B24" s="199"/>
      <c r="C24" s="200"/>
      <c r="D24" s="63">
        <v>32</v>
      </c>
      <c r="E24" s="64" t="s">
        <v>23</v>
      </c>
      <c r="F24" s="136">
        <v>106100</v>
      </c>
      <c r="G24" s="136">
        <v>16710</v>
      </c>
      <c r="H24" s="136">
        <v>122810</v>
      </c>
      <c r="I24" s="55">
        <f>(H24/F24)*100</f>
        <v>115.74929311969839</v>
      </c>
    </row>
    <row r="25" spans="1:9" x14ac:dyDescent="0.25">
      <c r="A25" s="198"/>
      <c r="B25" s="199"/>
      <c r="C25" s="200"/>
      <c r="D25" s="63">
        <v>34</v>
      </c>
      <c r="E25" s="64" t="s">
        <v>32</v>
      </c>
      <c r="F25" s="136">
        <v>0</v>
      </c>
      <c r="G25" s="136">
        <v>0</v>
      </c>
      <c r="H25" s="136">
        <v>0</v>
      </c>
      <c r="I25" s="55">
        <v>0</v>
      </c>
    </row>
    <row r="26" spans="1:9" x14ac:dyDescent="0.25">
      <c r="A26" s="195"/>
      <c r="B26" s="196"/>
      <c r="C26" s="197"/>
      <c r="D26" s="78">
        <v>4</v>
      </c>
      <c r="E26" s="78" t="s">
        <v>14</v>
      </c>
      <c r="F26" s="139">
        <f t="shared" ref="F26:H26" si="2">F27+F28</f>
        <v>20900</v>
      </c>
      <c r="G26" s="139">
        <v>9739.33</v>
      </c>
      <c r="H26" s="139">
        <f t="shared" si="2"/>
        <v>30639.33</v>
      </c>
      <c r="I26" s="74">
        <f>(H26/F26)*100</f>
        <v>146.59966507177035</v>
      </c>
    </row>
    <row r="27" spans="1:9" ht="25.5" x14ac:dyDescent="0.25">
      <c r="A27" s="198"/>
      <c r="B27" s="199"/>
      <c r="C27" s="200"/>
      <c r="D27" s="63">
        <v>42</v>
      </c>
      <c r="E27" s="64" t="s">
        <v>30</v>
      </c>
      <c r="F27" s="136">
        <v>20900</v>
      </c>
      <c r="G27" s="136">
        <v>9739.33</v>
      </c>
      <c r="H27" s="136">
        <v>30639.33</v>
      </c>
      <c r="I27" s="55">
        <f>(H27/F27)*100</f>
        <v>146.59966507177035</v>
      </c>
    </row>
    <row r="28" spans="1:9" ht="25.5" x14ac:dyDescent="0.25">
      <c r="A28" s="192"/>
      <c r="B28" s="193"/>
      <c r="C28" s="194"/>
      <c r="D28" s="111">
        <v>45</v>
      </c>
      <c r="E28" s="64" t="s">
        <v>83</v>
      </c>
      <c r="F28" s="136">
        <v>0</v>
      </c>
      <c r="G28" s="136">
        <v>0</v>
      </c>
      <c r="H28" s="136">
        <v>0</v>
      </c>
      <c r="I28" s="55">
        <v>0</v>
      </c>
    </row>
    <row r="29" spans="1:9" x14ac:dyDescent="0.25">
      <c r="A29" s="189" t="s">
        <v>114</v>
      </c>
      <c r="B29" s="190"/>
      <c r="C29" s="191"/>
      <c r="D29" s="120"/>
      <c r="E29" s="149" t="s">
        <v>115</v>
      </c>
      <c r="F29" s="28"/>
      <c r="G29" s="28"/>
      <c r="H29" s="28"/>
      <c r="I29" s="28"/>
    </row>
    <row r="30" spans="1:9" x14ac:dyDescent="0.25">
      <c r="A30" s="195"/>
      <c r="B30" s="196"/>
      <c r="C30" s="197"/>
      <c r="D30" s="150">
        <v>3</v>
      </c>
      <c r="E30" s="150" t="s">
        <v>12</v>
      </c>
      <c r="F30" s="135">
        <f>F31</f>
        <v>0</v>
      </c>
      <c r="G30" s="135">
        <f>G31</f>
        <v>3409.65</v>
      </c>
      <c r="H30" s="135">
        <f>H31</f>
        <v>3409.65</v>
      </c>
      <c r="I30" s="135">
        <v>0</v>
      </c>
    </row>
    <row r="31" spans="1:9" x14ac:dyDescent="0.25">
      <c r="A31" s="192"/>
      <c r="B31" s="193"/>
      <c r="C31" s="194"/>
      <c r="D31" s="151">
        <v>32</v>
      </c>
      <c r="E31" s="64" t="s">
        <v>23</v>
      </c>
      <c r="F31" s="55">
        <v>0</v>
      </c>
      <c r="G31" s="55">
        <v>3409.65</v>
      </c>
      <c r="H31" s="55">
        <v>3409.65</v>
      </c>
      <c r="I31" s="55">
        <v>0</v>
      </c>
    </row>
    <row r="32" spans="1:9" ht="25.5" x14ac:dyDescent="0.25">
      <c r="A32" s="189" t="s">
        <v>116</v>
      </c>
      <c r="B32" s="190"/>
      <c r="C32" s="191"/>
      <c r="D32" s="120"/>
      <c r="E32" s="116" t="s">
        <v>117</v>
      </c>
      <c r="F32" s="28"/>
      <c r="G32" s="28"/>
      <c r="H32" s="28"/>
      <c r="I32" s="28"/>
    </row>
    <row r="33" spans="1:9" x14ac:dyDescent="0.25">
      <c r="A33" s="195"/>
      <c r="B33" s="196"/>
      <c r="C33" s="197"/>
      <c r="D33" s="132">
        <v>3</v>
      </c>
      <c r="E33" s="132" t="s">
        <v>12</v>
      </c>
      <c r="F33" s="135">
        <f>F34</f>
        <v>17180</v>
      </c>
      <c r="G33" s="135">
        <v>-5680</v>
      </c>
      <c r="H33" s="135">
        <f>H34</f>
        <v>11500</v>
      </c>
      <c r="I33" s="135">
        <f>(H33/F33)*100</f>
        <v>66.938300349243306</v>
      </c>
    </row>
    <row r="34" spans="1:9" x14ac:dyDescent="0.25">
      <c r="A34" s="192"/>
      <c r="B34" s="193"/>
      <c r="C34" s="194"/>
      <c r="D34" s="117">
        <v>32</v>
      </c>
      <c r="E34" s="64" t="s">
        <v>23</v>
      </c>
      <c r="F34" s="55">
        <v>17180</v>
      </c>
      <c r="G34" s="55">
        <v>-5680</v>
      </c>
      <c r="H34" s="55">
        <v>11500</v>
      </c>
      <c r="I34" s="55">
        <f>(H34/F34)*100</f>
        <v>66.938300349243306</v>
      </c>
    </row>
    <row r="35" spans="1:9" x14ac:dyDescent="0.25">
      <c r="A35" s="189" t="s">
        <v>86</v>
      </c>
      <c r="B35" s="190"/>
      <c r="C35" s="191"/>
      <c r="D35" s="106"/>
      <c r="E35" s="106" t="s">
        <v>91</v>
      </c>
      <c r="F35" s="107"/>
      <c r="G35" s="107"/>
      <c r="H35" s="107"/>
      <c r="I35" s="108"/>
    </row>
    <row r="36" spans="1:9" x14ac:dyDescent="0.25">
      <c r="A36" s="195"/>
      <c r="B36" s="196"/>
      <c r="C36" s="197"/>
      <c r="D36" s="78">
        <v>3</v>
      </c>
      <c r="E36" s="78" t="s">
        <v>12</v>
      </c>
      <c r="F36" s="74">
        <f t="shared" ref="F36" si="3">F37</f>
        <v>0</v>
      </c>
      <c r="G36" s="74">
        <v>0</v>
      </c>
      <c r="H36" s="74">
        <f>H37</f>
        <v>0</v>
      </c>
      <c r="I36" s="74">
        <v>0</v>
      </c>
    </row>
    <row r="37" spans="1:9" x14ac:dyDescent="0.25">
      <c r="A37" s="198"/>
      <c r="B37" s="199"/>
      <c r="C37" s="200"/>
      <c r="D37" s="63">
        <v>32</v>
      </c>
      <c r="E37" s="64" t="s">
        <v>23</v>
      </c>
      <c r="F37" s="55">
        <v>0</v>
      </c>
      <c r="G37" s="136">
        <v>0</v>
      </c>
      <c r="H37" s="136">
        <v>0</v>
      </c>
      <c r="I37" s="55">
        <v>0</v>
      </c>
    </row>
    <row r="38" spans="1:9" s="3" customFormat="1" ht="20.100000000000001" customHeight="1" x14ac:dyDescent="0.25">
      <c r="A38" s="186" t="s">
        <v>39</v>
      </c>
      <c r="B38" s="187"/>
      <c r="C38" s="188"/>
      <c r="D38" s="83">
        <v>1035</v>
      </c>
      <c r="E38" s="118" t="s">
        <v>120</v>
      </c>
      <c r="F38" s="88"/>
      <c r="G38" s="88"/>
      <c r="H38" s="88"/>
      <c r="I38" s="88"/>
    </row>
    <row r="39" spans="1:9" s="3" customFormat="1" ht="29.25" customHeight="1" x14ac:dyDescent="0.25">
      <c r="A39" s="186" t="s">
        <v>40</v>
      </c>
      <c r="B39" s="187"/>
      <c r="C39" s="188"/>
      <c r="D39" s="83" t="s">
        <v>90</v>
      </c>
      <c r="E39" s="84" t="s">
        <v>43</v>
      </c>
      <c r="F39" s="88"/>
      <c r="G39" s="88"/>
      <c r="H39" s="88"/>
      <c r="I39" s="88"/>
    </row>
    <row r="40" spans="1:9" ht="24.95" customHeight="1" x14ac:dyDescent="0.25">
      <c r="A40" s="189" t="s">
        <v>113</v>
      </c>
      <c r="B40" s="190"/>
      <c r="C40" s="191"/>
      <c r="D40" s="109"/>
      <c r="E40" s="106" t="s">
        <v>118</v>
      </c>
      <c r="F40" s="107"/>
      <c r="G40" s="107"/>
      <c r="H40" s="107"/>
      <c r="I40" s="108"/>
    </row>
    <row r="41" spans="1:9" x14ac:dyDescent="0.25">
      <c r="A41" s="79"/>
      <c r="B41" s="80"/>
      <c r="C41" s="81"/>
      <c r="D41" s="78">
        <v>3</v>
      </c>
      <c r="E41" s="78" t="s">
        <v>12</v>
      </c>
      <c r="F41" s="74">
        <f>F42+F43</f>
        <v>1288750</v>
      </c>
      <c r="G41" s="74">
        <v>-14014.92</v>
      </c>
      <c r="H41" s="74">
        <f>H42+H43</f>
        <v>1274735.08</v>
      </c>
      <c r="I41" s="74">
        <f>(H41/F41)*100</f>
        <v>98.912518331716782</v>
      </c>
    </row>
    <row r="42" spans="1:9" x14ac:dyDescent="0.25">
      <c r="A42" s="198"/>
      <c r="B42" s="199"/>
      <c r="C42" s="200"/>
      <c r="D42" s="63">
        <v>31</v>
      </c>
      <c r="E42" s="64" t="s">
        <v>13</v>
      </c>
      <c r="F42" s="55">
        <v>1241000</v>
      </c>
      <c r="G42" s="55">
        <v>-13900</v>
      </c>
      <c r="H42" s="55">
        <v>1227100</v>
      </c>
      <c r="I42" s="55">
        <f>(H42/F42)*100</f>
        <v>98.879935535858181</v>
      </c>
    </row>
    <row r="43" spans="1:9" x14ac:dyDescent="0.25">
      <c r="A43" s="198"/>
      <c r="B43" s="199"/>
      <c r="C43" s="200"/>
      <c r="D43" s="63">
        <v>32</v>
      </c>
      <c r="E43" s="64" t="s">
        <v>23</v>
      </c>
      <c r="F43" s="55">
        <v>47750</v>
      </c>
      <c r="G43" s="55">
        <v>-114.92</v>
      </c>
      <c r="H43" s="55">
        <v>47635.08</v>
      </c>
      <c r="I43" s="55">
        <f>(H43/F43)*100</f>
        <v>99.759329842931947</v>
      </c>
    </row>
    <row r="45" spans="1:9" x14ac:dyDescent="0.25">
      <c r="D45" s="145"/>
      <c r="H45" s="144"/>
    </row>
    <row r="46" spans="1:9" x14ac:dyDescent="0.25">
      <c r="D46" s="145"/>
      <c r="H46" s="146"/>
    </row>
    <row r="47" spans="1:9" x14ac:dyDescent="0.25">
      <c r="D47" s="145"/>
      <c r="H47" s="144"/>
    </row>
    <row r="48" spans="1:9" x14ac:dyDescent="0.25">
      <c r="D48" s="145"/>
      <c r="H48" s="144"/>
    </row>
    <row r="49" spans="4:8" x14ac:dyDescent="0.25">
      <c r="D49" s="145"/>
      <c r="H49" s="144"/>
    </row>
    <row r="50" spans="4:8" x14ac:dyDescent="0.25">
      <c r="D50" s="145"/>
      <c r="H50" s="144"/>
    </row>
    <row r="51" spans="4:8" x14ac:dyDescent="0.25">
      <c r="D51" s="4"/>
      <c r="H51" s="146"/>
    </row>
  </sheetData>
  <mergeCells count="36">
    <mergeCell ref="A40:C40"/>
    <mergeCell ref="A26:C26"/>
    <mergeCell ref="A27:C27"/>
    <mergeCell ref="A38:C38"/>
    <mergeCell ref="A39:C39"/>
    <mergeCell ref="A34:C34"/>
    <mergeCell ref="A35:C35"/>
    <mergeCell ref="A36:C36"/>
    <mergeCell ref="A37:C37"/>
    <mergeCell ref="A32:C32"/>
    <mergeCell ref="A29:C29"/>
    <mergeCell ref="A31:C31"/>
    <mergeCell ref="A43:C43"/>
    <mergeCell ref="A42:C42"/>
    <mergeCell ref="A1:K1"/>
    <mergeCell ref="A10:C10"/>
    <mergeCell ref="A9:C9"/>
    <mergeCell ref="A8:C8"/>
    <mergeCell ref="A33:C33"/>
    <mergeCell ref="A22:C22"/>
    <mergeCell ref="A24:C24"/>
    <mergeCell ref="A25:C25"/>
    <mergeCell ref="A15:C15"/>
    <mergeCell ref="A14:C14"/>
    <mergeCell ref="A3:I3"/>
    <mergeCell ref="A5:C5"/>
    <mergeCell ref="A16:C16"/>
    <mergeCell ref="A7:C7"/>
    <mergeCell ref="A11:C11"/>
    <mergeCell ref="A12:C12"/>
    <mergeCell ref="A28:C28"/>
    <mergeCell ref="A30:C30"/>
    <mergeCell ref="A17:C17"/>
    <mergeCell ref="A21:C21"/>
    <mergeCell ref="A18:C18"/>
    <mergeCell ref="A20:C20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 POSEBNI DIO</vt:lpstr>
      <vt:lpstr>' Račun prihoda i rashoda'!Podrucje_ispisa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Andrijana</cp:lastModifiedBy>
  <cp:lastPrinted>2026-06-10T09:18:15Z</cp:lastPrinted>
  <dcterms:created xsi:type="dcterms:W3CDTF">2022-08-12T12:51:27Z</dcterms:created>
  <dcterms:modified xsi:type="dcterms:W3CDTF">2026-06-24T11:56:48Z</dcterms:modified>
</cp:coreProperties>
</file>